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<sst xmlns="http://schemas.openxmlformats.org/spreadsheetml/2006/main" count="371" uniqueCount="187">
  <si>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</si>
  <si>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</si>
  <si>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</si>
  <si>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</si>
  <si>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</si>
  <si>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</si>
  <si>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</si>
  <si>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</si>
  <si>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</si>
  <si>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</si>
  <si>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</si>
  <si>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</si>
  <si>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</si>
  <si>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</si>
  <si>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</si>
  <si>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</si>
  <si>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</si>
  <si>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</si>
  <si>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</si>
  <si>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</si>
  <si>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</si>
  <si>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</si>
  <si>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</si>
  <si>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</si>
  <si>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</si>
  <si>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</si>
  <si>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</si>
  <si>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</si>
  <si>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</si>
  <si>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</si>
  <si>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завершено</t>
  </si>
  <si>
    <t>UAH</t>
  </si>
  <si>
    <t>закритий</t>
  </si>
  <si>
    <t>UA-2022-01-28-012244-b</t>
  </si>
  <si>
    <t>Утилізація/видалення сміття та поводження зі сміттям</t>
  </si>
  <si>
    <t>90510000-5 - Утилізація/видалення сміття та поводження зі сміттям; 90510000-5 - Утилізація/видалення сміття та поводження зі сміттям; 90510000-5 - Утилізація/видалення сміття та поводження зі сміттям</t>
  </si>
  <si>
    <t>Закупівля без використання електронної системи</t>
  </si>
  <si>
    <t>ТОВАРИСТВО З ОБМЕЖЕНОЮ ВІДПОВІДАЛЬНІСТЮ "ЕКОЛОГІЯ-Д"</t>
  </si>
  <si>
    <t>42353652</t>
  </si>
  <si>
    <t>М/147/01/2022</t>
  </si>
  <si>
    <t>UA-2022-01-31-005935-b</t>
  </si>
  <si>
    <t>Технічний супровід комп'ютерної програми "ЄІСУБ"</t>
  </si>
  <si>
    <t>72220000-3 - Консультаційні послуги з питань систем та з технічних питань</t>
  </si>
  <si>
    <t>ТОВАРИСТВО З ОБМЕЖЕНОЮ ВІДПОВІДАЛЬНІСТЮ "ЦЕНТР ІНФОРМАЦІЙНИХ І АНАЛІТИЧНИХ ТЕХНОЛОГІЙ"</t>
  </si>
  <si>
    <t>36216548</t>
  </si>
  <si>
    <t>22/1</t>
  </si>
  <si>
    <t>UA-2022-02-11-004798-b</t>
  </si>
  <si>
    <t xml:space="preserve">Послуги з централізованого водовідведення 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</si>
  <si>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</si>
  <si>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</si>
  <si>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</si>
  <si>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16182с</t>
  </si>
  <si>
    <t>UA-2022-02-11-005496-b</t>
  </si>
  <si>
    <t>Послуги з централізованого водопостачання</t>
  </si>
  <si>
    <t>65110000-7 - Розподіл води</t>
  </si>
  <si>
    <t>16182в</t>
  </si>
  <si>
    <t>UA-2022-04-14-001127-b</t>
  </si>
  <si>
    <t>Послуги із забезпечення перетікань реактивної електричної енергії ДК 021:2015 65310000-9 Розподіл електричної енергії</t>
  </si>
  <si>
    <t>65310000-9 - Розподіл електричної енергії</t>
  </si>
  <si>
    <t>АКЦІОНЕРНЕ ТОВАРИСТВО "ДТЕК ДНІПРОВСЬКІ ЕЛЕКТРОМЕРЕЖІ"</t>
  </si>
  <si>
    <t>23359034</t>
  </si>
  <si>
    <t>067854/10</t>
  </si>
  <si>
    <t>активний</t>
  </si>
  <si>
    <t>UA-2022-06-16-003381-a</t>
  </si>
  <si>
    <t>Постачання пакетів оновлення (компонент) до комп’ютерної програми «М.Е.DОС»</t>
  </si>
  <si>
    <t>48620000-0 - Операційні системи</t>
  </si>
  <si>
    <t>МАКСИМОВ ЄВГЕН АНАТОЛІЙОВИЧ</t>
  </si>
  <si>
    <t>2676305397</t>
  </si>
  <si>
    <t>М-05/11</t>
  </si>
  <si>
    <t>UA-2022-06-16-003690-a</t>
  </si>
  <si>
    <t xml:space="preserve">Послуги по постачанню пакетів програмного забезпечення для фінансового аналізу та бухгалтерського обліку (програмний комплекс "ІС-Про")
</t>
  </si>
  <si>
    <t>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</si>
  <si>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</si>
  <si>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</si>
  <si>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05/507</t>
  </si>
  <si>
    <t>UA-2022-06-21-004994-a</t>
  </si>
  <si>
    <t>45000000-7 Будівельні роботи та поточний ремонт (Послуги з поточного ремонту укриття у КПНЗ "ПТДЮ" ДМР, пр. Слобожанський,36 м. Дніпро)</t>
  </si>
  <si>
    <t>45000000-7 - Будівельні роботи та поточний ремонт</t>
  </si>
  <si>
    <t>ТОВАРИСТВО З ОБМЕЖЕНОЮ ВІДПОВІДАЛЬНІСТЮ "ТЕХПРОМСЕРВІС-ДП"</t>
  </si>
  <si>
    <t>44209027</t>
  </si>
  <si>
    <t>21/6</t>
  </si>
  <si>
    <t>UA-2022-06-22-004568-a</t>
  </si>
  <si>
    <t>45000000-7 Будівельні роботи та поточний ремонт (Послуги з поточного ремонту укриття у КПНЗ "ПТДЮ" ДМР, вул. Виборзька,14 м. Дніпро)</t>
  </si>
  <si>
    <t>22/6</t>
  </si>
  <si>
    <t>UA-2022-07-08-006980-a</t>
  </si>
  <si>
    <t>ДК 021:2015 - 66510000-8 Страхові послуги (Обов'язкове страхування працівників відомчої та місцевої пожежної охорони і членів добровільних пожежних дружин)</t>
  </si>
  <si>
    <t>66510000-8 - Страхові послуги</t>
  </si>
  <si>
    <t>ДНІПРОПЕТРОВСЬКА ФІЛІЯ ПРИВАТНОГО АКЦІОНЕРНОГО ТОВАРИСТВА "УКРАЇНСЬКА ПОЖЕЖНО-СТРАХОВА КОМПАНІЯ"</t>
  </si>
  <si>
    <t>24987175</t>
  </si>
  <si>
    <t>серії ДПД №006/232/220076</t>
  </si>
  <si>
    <t>UA-2022-07-08-007228-a</t>
  </si>
  <si>
    <t>ДК 021:2015 90670000-4 Послуги з дезінфікування та дератизування міських і сільських територій</t>
  </si>
  <si>
    <t>90670000-4 - Послуги з дезінфікування та дератизування міських і сільських територій</t>
  </si>
  <si>
    <t>ТОВАРИСТВО З ОБМЕЖЕНОЮ ВІДПОВІДАЛЬНІСТЮ "ДЕЗІНФЕКЦІЯ ДОМ"</t>
  </si>
  <si>
    <t>43244118</t>
  </si>
  <si>
    <t>4Л</t>
  </si>
  <si>
    <t>UA-2022-07-26-002610-a</t>
  </si>
  <si>
    <t>Послуги з електротехнічних вимірів (за адресою: вул. Виборзька, 14) ДК 021:2015  71310000-4 Консультаційні послуги у галузях інженерії та будівництва</t>
  </si>
  <si>
    <t>71310000-4 - Консультаційні послуги у галузях інженерії та будівництва</t>
  </si>
  <si>
    <t>ПРИВАТНЕ ПІДПРИЄМСТВО "ПРИВАТНА ВИРОБНИЧО-ТОРГІВЕЛЬНА ФІРМА"ДУТАН"</t>
  </si>
  <si>
    <t>20232669</t>
  </si>
  <si>
    <t>66/22-Е</t>
  </si>
  <si>
    <t>UA-2022-07-26-003476-a</t>
  </si>
  <si>
    <t>Послуги з електротехнічних вимірів (за адресою: просп. Слобожанський,36) ДК 021:2015  71310000-4 Консультаційні послуги у галузях інженерії та будівництва</t>
  </si>
  <si>
    <t>67/22-Е</t>
  </si>
  <si>
    <t>UA-2022-07-26-003705-a</t>
  </si>
  <si>
    <t>Послуги з повірки манометрів та термометрів ДК 021:2015 50410000-2 Послуги з ремонту і технічного обслуговування вимірювальних, випробувальних і контрольних приладів</t>
  </si>
  <si>
    <t>50410000-2 - Послуги з ремонту і технічного обслуговування вимірювальних, випробувальних і контрольних приладів</t>
  </si>
  <si>
    <t>68/22-П</t>
  </si>
  <si>
    <t>UA-2022-08-02-005365-a</t>
  </si>
  <si>
    <t>ДК 021:2015  50720000-8 Послуги з ремонту і технічного обслуговування систем центрального опалення</t>
  </si>
  <si>
    <t>50720000-8 - Послуги з ремонту і технічного обслуговування систем центрального опалення</t>
  </si>
  <si>
    <t>БАБЧЕНКО АНДРІЙ ГЕОРГІЙОВИЧ</t>
  </si>
  <si>
    <t>2819504753</t>
  </si>
  <si>
    <t>120/22</t>
  </si>
  <si>
    <t>UA-2022-10-17-009548-a</t>
  </si>
  <si>
    <t>Дезінфікуючі засоби ДК 021:2015 24450000-3 Агрохімічна продукція</t>
  </si>
  <si>
    <t>24450000-3 - Агрохімічна продукція; 24450000-3 - Агрохімічна продукція; 24450000-3 - Агрохімічна продукція</t>
  </si>
  <si>
    <t>ДЖУНЬ ВІКТОРІЯ ВОЛОДИМИРІВНА</t>
  </si>
  <si>
    <t>2409715803</t>
  </si>
  <si>
    <t>16</t>
  </si>
  <si>
    <t>UA-2022-10-19-000966-a</t>
  </si>
  <si>
    <t>Заправка картриджів ДК 021:2015 50310000-1 Технічне обслуговування і ремонт офісної техніки</t>
  </si>
  <si>
    <t>50310000-1 - Технічне обслуговування і ремонт офісної техніки</t>
  </si>
  <si>
    <t>КОЗИРЄВ ЮРІЙ МУСІЙОВИЧ</t>
  </si>
  <si>
    <t>2147617398</t>
  </si>
  <si>
    <t>1</t>
  </si>
  <si>
    <t>UA-2022-11-18-012223-a</t>
  </si>
  <si>
    <t>Послуги з технічного обслуговування, поточного ремонту, перезарядці вогнегасників ДК 021:2015 50410000-2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</si>
  <si>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"ПОЖТЕХНОЛОГІЯ"</t>
  </si>
  <si>
    <t>32241041</t>
  </si>
  <si>
    <t>79</t>
  </si>
  <si>
    <t>UA-2022-11-29-001422-a</t>
  </si>
  <si>
    <t xml:space="preserve"> Теплові панелі (для облаштування споруд цивільного захисту(укриття)) ДК 021:2015
39710000-2 Електричні побутові прилади</t>
  </si>
  <si>
    <t>39710000-2 - Електричні побутові прилади; 39710000-2 - Електричні побутові прилади</t>
  </si>
  <si>
    <t>ТОВАРИСТВО З ОБМЕЖЕНОЮ ВІДПОВІДАЛЬНІСТЮ "ЕПІЦЕНТР К"</t>
  </si>
  <si>
    <t>32490244</t>
  </si>
  <si>
    <t>1ДП/22</t>
  </si>
  <si>
    <t>UA-2022-11-29-003264-a</t>
  </si>
  <si>
    <t>Біотуалет (для облаштування споруд цивільного захисту (укриття))  ДК 021:2015
24950000-8 Спеціалізована хімічна продукція</t>
  </si>
  <si>
    <t>24950000-8 - Спеціалізована хімічна продукція</t>
  </si>
  <si>
    <t>2ДП/22</t>
  </si>
  <si>
    <t>UA-2022-11-30-013910-a</t>
  </si>
  <si>
    <t>Послуги з поточного  ремонту та обслуговування внутрішніх мереж електропостачання за адресою: вул Виборзька,14 ДК 021:2015
45310000-3 Електромонтажні роботи</t>
  </si>
  <si>
    <t>45310000-3 - Електромонтажні роботи</t>
  </si>
  <si>
    <t>ФЕНІН ЮРІЙ МИКОЛАЙОВИЧ</t>
  </si>
  <si>
    <t>2226016238</t>
  </si>
  <si>
    <t>UA-2022-11-30-013937-a</t>
  </si>
  <si>
    <t>Послуги з поточного ремонту споруд цивільного захисту (укриття), ремонт туалетів за адресою: вул. Виборзька,14 ДК 021:2015
45450000-6 Інші завершальні будівельні роботи</t>
  </si>
  <si>
    <t>45450000-6 - Інші завершальні будівельні роботи</t>
  </si>
  <si>
    <t>2</t>
  </si>
  <si>
    <t>UA-2022-11-30-013964-a</t>
  </si>
  <si>
    <t>Послуги з поточного ремонту споруд цивільного захисту (укриття), ремонт туалетів за адресою: просп. Слобожанський,36  ДК 021:2015
45450000-6 Інші завершальні будівельні роботи</t>
  </si>
  <si>
    <t>3</t>
  </si>
  <si>
    <t>UA-2022-12-13-002464-a</t>
  </si>
  <si>
    <t>Електро чайник, конвектор електричний (для облаштування споруд цивільного захисту (укриття) ДК 021:2015
39710000-2 Електричні побутові прилади</t>
  </si>
  <si>
    <t>3ДП/22</t>
  </si>
  <si>
    <t>UA-2022-12-13-002919-a</t>
  </si>
  <si>
    <t>Ліхтар прожекторний (для облаштування споруд цивільного захисту (укриття) ДК 021:2015
31520000-7 Світильники та освітлювальна арматура</t>
  </si>
  <si>
    <t>31520000-7 - Світильники та освітлювальна арматура</t>
  </si>
  <si>
    <t>4ДП/22</t>
  </si>
  <si>
    <t>UA-2022-12-13-003646-a</t>
  </si>
  <si>
    <t>Подовжувачі на котушці (для облаштування споруд цивільного захисту (укриття) ДК 021:2015
31220000-4 Елементи електричних схем</t>
  </si>
  <si>
    <t>31220000-4 - Елементи електричних схем; 31220000-4 - Елементи електричних схем</t>
  </si>
  <si>
    <t>5ДП/22</t>
  </si>
  <si>
    <t>UA-2022-12-13-004245-a</t>
  </si>
  <si>
    <t>Вода питна в бутлях (для облаштування споруд цивільного захисту (укриття) ДК 021:2015
41110000-3 Питна вода</t>
  </si>
  <si>
    <t>41110000-3 - Питна вода</t>
  </si>
  <si>
    <t>6ДП/22</t>
  </si>
  <si>
    <t>UA-2022-12-19-015630-a</t>
  </si>
  <si>
    <t>Канцтовари ДК 021:2015  30190000-7 Офісне устаткування та приладдя різне</t>
  </si>
  <si>
    <t>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різне; 30190000-7 - Офісне устаткування та приладдя різне</t>
  </si>
  <si>
    <t>ГНЕЛИЦЬКА СВІТЛАНА ВІКТОРІВНА</t>
  </si>
  <si>
    <t>2800004621</t>
  </si>
  <si>
    <t>000121/22</t>
  </si>
  <si>
    <t>UA-2022-12-19-016409-a</t>
  </si>
  <si>
    <t>Дезінфікуючі засоби ДК 021:2015  24450000-3 Агрохімічна продукція</t>
  </si>
  <si>
    <t>24450000-3 - Агрохімічна продукція</t>
  </si>
  <si>
    <t>000122/22</t>
  </si>
  <si>
    <t>UA-2022-12-19-017165-a</t>
  </si>
  <si>
    <t>Миючі засоби ДК 021:2015  33710000-0 Парфуми, засоби гігієни та презервативи</t>
  </si>
  <si>
    <t>33710000-0 - Парфуми, засоби гігієни та презервативи</t>
  </si>
  <si>
    <t>00123/22</t>
  </si>
  <si>
    <t>UA-2022-12-19-017700-a</t>
  </si>
  <si>
    <t>Миючий засіб для підлоги ДК 021:2015 39830000-9 Продукція для чищення</t>
  </si>
  <si>
    <t>39830000-9 - Продукція для чищення</t>
  </si>
  <si>
    <t>000124/22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</si>
</sst>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3" sqref="A33:IV33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4" width="45.00390625" style="0" customWidth="1"/>
    <col min="5" max="5" width="33.140625" style="0" customWidth="1"/>
    <col min="6" max="6" width="12.28125" style="0" customWidth="1"/>
    <col min="7" max="7" width="6.00390625" style="0" customWidth="1"/>
    <col min="8" max="8" width="13.00390625" style="0" customWidth="1"/>
    <col min="9" max="10" width="10.00390625" style="0" customWidth="1"/>
    <col min="11" max="11" width="15.28125" style="0" customWidth="1"/>
    <col min="12" max="12" width="13.57421875" style="0" customWidth="1"/>
    <col min="13" max="13" width="25.00390625" style="0" customWidth="1"/>
    <col min="14" max="14" width="13.8515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spans="1:30" ht="63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ht="25.5">
      <c r="A2" s="3">
        <v>2</v>
      </c>
      <c r="B2" s="1" t="s">
        <v>33</v>
      </c>
      <c r="C2" s="4" t="s">
        <v>34</v>
      </c>
      <c r="D2" s="1" t="s">
        <v>35</v>
      </c>
      <c r="E2" s="1" t="s">
        <v>36</v>
      </c>
      <c r="F2" s="5">
        <v>44589</v>
      </c>
      <c r="G2" s="1"/>
      <c r="H2" s="5">
        <v>44589</v>
      </c>
      <c r="I2" s="3">
        <v>1</v>
      </c>
      <c r="J2" s="6">
        <v>171.6</v>
      </c>
      <c r="K2" s="6">
        <v>29305.86</v>
      </c>
      <c r="L2" s="6">
        <v>170.78006993006994</v>
      </c>
      <c r="M2" s="6">
        <v>29305.86</v>
      </c>
      <c r="N2" s="6">
        <v>170.78006993006994</v>
      </c>
      <c r="O2" s="7" t="s">
        <v>37</v>
      </c>
      <c r="P2" s="6">
        <v>0</v>
      </c>
      <c r="Q2" s="6">
        <v>0</v>
      </c>
      <c r="R2" s="1" t="s">
        <v>37</v>
      </c>
      <c r="S2" s="1" t="s">
        <v>38</v>
      </c>
      <c r="T2" s="8" t="str">
        <f>HYPERLINK("https://my.zakupki.prom.ua/cabinet/purchases/state_purchase/view/34606275")</f>
        <v>https://my.zakupki.prom.ua/cabinet/purchases/state_purchase/view/34606275</v>
      </c>
      <c r="U2" s="1" t="s">
        <v>30</v>
      </c>
      <c r="V2" s="3">
        <v>0</v>
      </c>
      <c r="W2" s="1"/>
      <c r="X2" s="1" t="s">
        <v>39</v>
      </c>
      <c r="Y2" s="6">
        <v>29305.86</v>
      </c>
      <c r="Z2" s="1" t="s">
        <v>31</v>
      </c>
      <c r="AA2" s="1" t="s">
        <v>32</v>
      </c>
      <c r="AB2" s="1"/>
      <c r="AC2" s="1"/>
      <c r="AD2" s="1"/>
    </row>
    <row r="3" spans="1:30" ht="38.25">
      <c r="A3" s="3">
        <v>3</v>
      </c>
      <c r="B3" s="1" t="s">
        <v>40</v>
      </c>
      <c r="C3" s="4" t="s">
        <v>41</v>
      </c>
      <c r="D3" s="1" t="s">
        <v>42</v>
      </c>
      <c r="E3" s="1" t="s">
        <v>36</v>
      </c>
      <c r="F3" s="5">
        <v>44592</v>
      </c>
      <c r="G3" s="1"/>
      <c r="H3" s="5">
        <v>44592</v>
      </c>
      <c r="I3" s="3">
        <v>1</v>
      </c>
      <c r="J3" s="6">
        <v>1</v>
      </c>
      <c r="K3" s="6">
        <v>5760</v>
      </c>
      <c r="L3" s="6">
        <v>5760</v>
      </c>
      <c r="M3" s="6">
        <v>5760</v>
      </c>
      <c r="N3" s="6">
        <v>5760</v>
      </c>
      <c r="O3" s="7" t="s">
        <v>43</v>
      </c>
      <c r="P3" s="6">
        <v>0</v>
      </c>
      <c r="Q3" s="6">
        <v>0</v>
      </c>
      <c r="R3" s="1" t="s">
        <v>43</v>
      </c>
      <c r="S3" s="1" t="s">
        <v>44</v>
      </c>
      <c r="T3" s="8" t="str">
        <f>HYPERLINK("https://my.zakupki.prom.ua/cabinet/purchases/state_purchase/view/34640597")</f>
        <v>https://my.zakupki.prom.ua/cabinet/purchases/state_purchase/view/34640597</v>
      </c>
      <c r="U3" s="1" t="s">
        <v>30</v>
      </c>
      <c r="V3" s="3">
        <v>0</v>
      </c>
      <c r="W3" s="1"/>
      <c r="X3" s="1" t="s">
        <v>45</v>
      </c>
      <c r="Y3" s="6">
        <v>5760</v>
      </c>
      <c r="Z3" s="1" t="s">
        <v>31</v>
      </c>
      <c r="AA3" s="1" t="s">
        <v>32</v>
      </c>
      <c r="AB3" s="1"/>
      <c r="AC3" s="1"/>
      <c r="AD3" s="1"/>
    </row>
    <row r="4" spans="1:30" ht="38.25">
      <c r="A4" s="3">
        <v>4</v>
      </c>
      <c r="B4" s="1" t="s">
        <v>46</v>
      </c>
      <c r="C4" s="4" t="s">
        <v>47</v>
      </c>
      <c r="D4" s="1" t="s">
        <v>48</v>
      </c>
      <c r="E4" s="1" t="s">
        <v>36</v>
      </c>
      <c r="F4" s="5">
        <v>44603</v>
      </c>
      <c r="G4" s="1"/>
      <c r="H4" s="5">
        <v>44603</v>
      </c>
      <c r="I4" s="3">
        <v>1</v>
      </c>
      <c r="J4" s="6">
        <v>558</v>
      </c>
      <c r="K4" s="6">
        <v>8632.44</v>
      </c>
      <c r="L4" s="6">
        <v>15.470322580645162</v>
      </c>
      <c r="M4" s="6">
        <v>8632.44</v>
      </c>
      <c r="N4" s="6">
        <v>15.470322580645162</v>
      </c>
      <c r="O4" s="7" t="s">
        <v>49</v>
      </c>
      <c r="P4" s="6">
        <v>0</v>
      </c>
      <c r="Q4" s="6">
        <v>0</v>
      </c>
      <c r="R4" s="1" t="s">
        <v>49</v>
      </c>
      <c r="S4" s="1" t="s">
        <v>50</v>
      </c>
      <c r="T4" s="8" t="str">
        <f>HYPERLINK("https://my.zakupki.prom.ua/cabinet/purchases/state_purchase/view/35090294")</f>
        <v>https://my.zakupki.prom.ua/cabinet/purchases/state_purchase/view/35090294</v>
      </c>
      <c r="U4" s="1" t="s">
        <v>30</v>
      </c>
      <c r="V4" s="3">
        <v>0</v>
      </c>
      <c r="W4" s="1"/>
      <c r="X4" s="1" t="s">
        <v>51</v>
      </c>
      <c r="Y4" s="6">
        <v>8632.44</v>
      </c>
      <c r="Z4" s="1" t="s">
        <v>31</v>
      </c>
      <c r="AA4" s="1" t="s">
        <v>32</v>
      </c>
      <c r="AB4" s="1"/>
      <c r="AC4" s="1"/>
      <c r="AD4" s="1"/>
    </row>
    <row r="5" spans="1:30" ht="38.25">
      <c r="A5" s="3">
        <v>5</v>
      </c>
      <c r="B5" s="1" t="s">
        <v>52</v>
      </c>
      <c r="C5" s="4" t="s">
        <v>53</v>
      </c>
      <c r="D5" s="1" t="s">
        <v>54</v>
      </c>
      <c r="E5" s="1" t="s">
        <v>36</v>
      </c>
      <c r="F5" s="5">
        <v>44603</v>
      </c>
      <c r="G5" s="1"/>
      <c r="H5" s="5">
        <v>44603</v>
      </c>
      <c r="I5" s="3">
        <v>1</v>
      </c>
      <c r="J5" s="6">
        <v>558</v>
      </c>
      <c r="K5" s="6">
        <v>11400.12</v>
      </c>
      <c r="L5" s="6">
        <v>20.43032258064516</v>
      </c>
      <c r="M5" s="6">
        <v>11400.12</v>
      </c>
      <c r="N5" s="6">
        <v>20.43032258064516</v>
      </c>
      <c r="O5" s="7" t="s">
        <v>49</v>
      </c>
      <c r="P5" s="6">
        <v>0</v>
      </c>
      <c r="Q5" s="6">
        <v>0</v>
      </c>
      <c r="R5" s="1" t="s">
        <v>49</v>
      </c>
      <c r="S5" s="1" t="s">
        <v>50</v>
      </c>
      <c r="T5" s="8" t="str">
        <f>HYPERLINK("https://my.zakupki.prom.ua/cabinet/purchases/state_purchase/view/35092223")</f>
        <v>https://my.zakupki.prom.ua/cabinet/purchases/state_purchase/view/35092223</v>
      </c>
      <c r="U5" s="1" t="s">
        <v>30</v>
      </c>
      <c r="V5" s="3">
        <v>0</v>
      </c>
      <c r="W5" s="1"/>
      <c r="X5" s="1" t="s">
        <v>55</v>
      </c>
      <c r="Y5" s="6">
        <v>11400.12</v>
      </c>
      <c r="Z5" s="1" t="s">
        <v>31</v>
      </c>
      <c r="AA5" s="1" t="s">
        <v>32</v>
      </c>
      <c r="AB5" s="1"/>
      <c r="AC5" s="1"/>
      <c r="AD5" s="1"/>
    </row>
    <row r="6" spans="1:30" ht="38.25">
      <c r="A6" s="3">
        <v>6</v>
      </c>
      <c r="B6" s="1" t="s">
        <v>56</v>
      </c>
      <c r="C6" s="4" t="s">
        <v>57</v>
      </c>
      <c r="D6" s="1" t="s">
        <v>58</v>
      </c>
      <c r="E6" s="1" t="s">
        <v>36</v>
      </c>
      <c r="F6" s="5">
        <v>44665</v>
      </c>
      <c r="G6" s="1"/>
      <c r="H6" s="5">
        <v>44665</v>
      </c>
      <c r="I6" s="3">
        <v>1</v>
      </c>
      <c r="J6" s="6">
        <v>11435</v>
      </c>
      <c r="K6" s="6">
        <v>2450</v>
      </c>
      <c r="L6" s="6">
        <v>0.21425448185395715</v>
      </c>
      <c r="M6" s="6">
        <v>2450</v>
      </c>
      <c r="N6" s="6">
        <v>0.21425448185395715</v>
      </c>
      <c r="O6" s="7" t="s">
        <v>59</v>
      </c>
      <c r="P6" s="6">
        <v>0</v>
      </c>
      <c r="Q6" s="6">
        <v>0</v>
      </c>
      <c r="R6" s="1" t="s">
        <v>59</v>
      </c>
      <c r="S6" s="1" t="s">
        <v>60</v>
      </c>
      <c r="T6" s="8" t="str">
        <f>HYPERLINK("https://my.zakupki.prom.ua/cabinet/purchases/state_purchase/view/35920666")</f>
        <v>https://my.zakupki.prom.ua/cabinet/purchases/state_purchase/view/35920666</v>
      </c>
      <c r="U6" s="1" t="s">
        <v>30</v>
      </c>
      <c r="V6" s="3">
        <v>0</v>
      </c>
      <c r="W6" s="1"/>
      <c r="X6" s="1" t="s">
        <v>61</v>
      </c>
      <c r="Y6" s="6">
        <v>2450</v>
      </c>
      <c r="Z6" s="1" t="s">
        <v>31</v>
      </c>
      <c r="AA6" s="1" t="s">
        <v>62</v>
      </c>
      <c r="AB6" s="1"/>
      <c r="AC6" s="1"/>
      <c r="AD6" s="1"/>
    </row>
    <row r="7" spans="1:30" ht="25.5">
      <c r="A7" s="3">
        <v>7</v>
      </c>
      <c r="B7" s="1" t="s">
        <v>63</v>
      </c>
      <c r="C7" s="4" t="s">
        <v>64</v>
      </c>
      <c r="D7" s="1" t="s">
        <v>65</v>
      </c>
      <c r="E7" s="1" t="s">
        <v>36</v>
      </c>
      <c r="F7" s="5">
        <v>44728</v>
      </c>
      <c r="G7" s="1"/>
      <c r="H7" s="5">
        <v>44728</v>
      </c>
      <c r="I7" s="3">
        <v>1</v>
      </c>
      <c r="J7" s="6">
        <v>1</v>
      </c>
      <c r="K7" s="6">
        <v>1200</v>
      </c>
      <c r="L7" s="6">
        <v>1200</v>
      </c>
      <c r="M7" s="6">
        <v>1200</v>
      </c>
      <c r="N7" s="6">
        <v>1200</v>
      </c>
      <c r="O7" s="7" t="s">
        <v>66</v>
      </c>
      <c r="P7" s="6">
        <v>0</v>
      </c>
      <c r="Q7" s="6">
        <v>0</v>
      </c>
      <c r="R7" s="1" t="s">
        <v>66</v>
      </c>
      <c r="S7" s="1" t="s">
        <v>67</v>
      </c>
      <c r="T7" s="8" t="str">
        <f>HYPERLINK("https://my.zakupki.prom.ua/cabinet/purchases/state_purchase/view/36396685")</f>
        <v>https://my.zakupki.prom.ua/cabinet/purchases/state_purchase/view/36396685</v>
      </c>
      <c r="U7" s="1" t="s">
        <v>30</v>
      </c>
      <c r="V7" s="3">
        <v>0</v>
      </c>
      <c r="W7" s="1"/>
      <c r="X7" s="1" t="s">
        <v>68</v>
      </c>
      <c r="Y7" s="6">
        <v>1200</v>
      </c>
      <c r="Z7" s="1" t="s">
        <v>31</v>
      </c>
      <c r="AA7" s="1" t="s">
        <v>32</v>
      </c>
      <c r="AB7" s="1"/>
      <c r="AC7" s="1"/>
      <c r="AD7" s="1"/>
    </row>
    <row r="8" spans="1:30" ht="63.75">
      <c r="A8" s="3">
        <v>8</v>
      </c>
      <c r="B8" s="1" t="s">
        <v>69</v>
      </c>
      <c r="C8" s="4" t="s">
        <v>70</v>
      </c>
      <c r="D8" s="1" t="s">
        <v>71</v>
      </c>
      <c r="E8" s="1" t="s">
        <v>36</v>
      </c>
      <c r="F8" s="5">
        <v>44728</v>
      </c>
      <c r="G8" s="1"/>
      <c r="H8" s="5">
        <v>44728</v>
      </c>
      <c r="I8" s="3">
        <v>1</v>
      </c>
      <c r="J8" s="6">
        <v>15</v>
      </c>
      <c r="K8" s="6">
        <v>22700</v>
      </c>
      <c r="L8" s="6">
        <v>1513.3333333333333</v>
      </c>
      <c r="M8" s="6">
        <v>22700</v>
      </c>
      <c r="N8" s="6">
        <v>1513.3333333333333</v>
      </c>
      <c r="O8" s="7" t="s">
        <v>72</v>
      </c>
      <c r="P8" s="6">
        <v>0</v>
      </c>
      <c r="Q8" s="6">
        <v>0</v>
      </c>
      <c r="R8" s="1" t="s">
        <v>72</v>
      </c>
      <c r="S8" s="1" t="s">
        <v>73</v>
      </c>
      <c r="T8" s="8" t="str">
        <f>HYPERLINK("https://my.zakupki.prom.ua/cabinet/purchases/state_purchase/view/36397408")</f>
        <v>https://my.zakupki.prom.ua/cabinet/purchases/state_purchase/view/36397408</v>
      </c>
      <c r="U8" s="1" t="s">
        <v>30</v>
      </c>
      <c r="V8" s="3">
        <v>0</v>
      </c>
      <c r="W8" s="1"/>
      <c r="X8" s="1" t="s">
        <v>74</v>
      </c>
      <c r="Y8" s="6">
        <v>22700</v>
      </c>
      <c r="Z8" s="1" t="s">
        <v>31</v>
      </c>
      <c r="AA8" s="1" t="s">
        <v>32</v>
      </c>
      <c r="AB8" s="1"/>
      <c r="AC8" s="1"/>
      <c r="AD8" s="1"/>
    </row>
    <row r="9" spans="1:30" ht="38.25">
      <c r="A9" s="3">
        <v>9</v>
      </c>
      <c r="B9" s="1" t="s">
        <v>75</v>
      </c>
      <c r="C9" s="4" t="s">
        <v>76</v>
      </c>
      <c r="D9" s="1" t="s">
        <v>77</v>
      </c>
      <c r="E9" s="1" t="s">
        <v>36</v>
      </c>
      <c r="F9" s="5">
        <v>44733</v>
      </c>
      <c r="G9" s="1"/>
      <c r="H9" s="5">
        <v>44734</v>
      </c>
      <c r="I9" s="3">
        <v>1</v>
      </c>
      <c r="J9" s="6">
        <v>1</v>
      </c>
      <c r="K9" s="6">
        <v>150000</v>
      </c>
      <c r="L9" s="6">
        <v>150000</v>
      </c>
      <c r="M9" s="6">
        <v>150000</v>
      </c>
      <c r="N9" s="6">
        <v>150000</v>
      </c>
      <c r="O9" s="7" t="s">
        <v>78</v>
      </c>
      <c r="P9" s="6">
        <v>0</v>
      </c>
      <c r="Q9" s="6">
        <v>0</v>
      </c>
      <c r="R9" s="1" t="s">
        <v>78</v>
      </c>
      <c r="S9" s="1" t="s">
        <v>79</v>
      </c>
      <c r="T9" s="8" t="str">
        <f>HYPERLINK("https://my.zakupki.prom.ua/cabinet/purchases/state_purchase/view/36439801")</f>
        <v>https://my.zakupki.prom.ua/cabinet/purchases/state_purchase/view/36439801</v>
      </c>
      <c r="U9" s="1" t="s">
        <v>30</v>
      </c>
      <c r="V9" s="3">
        <v>0</v>
      </c>
      <c r="W9" s="1"/>
      <c r="X9" s="1" t="s">
        <v>80</v>
      </c>
      <c r="Y9" s="6">
        <v>150000</v>
      </c>
      <c r="Z9" s="1" t="s">
        <v>31</v>
      </c>
      <c r="AA9" s="1" t="s">
        <v>32</v>
      </c>
      <c r="AB9" s="1"/>
      <c r="AC9" s="1"/>
      <c r="AD9" s="1"/>
    </row>
    <row r="10" spans="1:30" ht="38.25">
      <c r="A10" s="3">
        <v>10</v>
      </c>
      <c r="B10" s="1" t="s">
        <v>81</v>
      </c>
      <c r="C10" s="4" t="s">
        <v>82</v>
      </c>
      <c r="D10" s="1" t="s">
        <v>77</v>
      </c>
      <c r="E10" s="1" t="s">
        <v>36</v>
      </c>
      <c r="F10" s="5">
        <v>44734</v>
      </c>
      <c r="G10" s="1"/>
      <c r="H10" s="5">
        <v>44734</v>
      </c>
      <c r="I10" s="3">
        <v>1</v>
      </c>
      <c r="J10" s="6">
        <v>1</v>
      </c>
      <c r="K10" s="6">
        <v>70000</v>
      </c>
      <c r="L10" s="6">
        <v>70000</v>
      </c>
      <c r="M10" s="6">
        <v>70000</v>
      </c>
      <c r="N10" s="6">
        <v>70000</v>
      </c>
      <c r="O10" s="7" t="s">
        <v>78</v>
      </c>
      <c r="P10" s="6">
        <v>0</v>
      </c>
      <c r="Q10" s="6">
        <v>0</v>
      </c>
      <c r="R10" s="1" t="s">
        <v>78</v>
      </c>
      <c r="S10" s="1" t="s">
        <v>79</v>
      </c>
      <c r="T10" s="8" t="str">
        <f>HYPERLINK("https://my.zakupki.prom.ua/cabinet/purchases/state_purchase/view/36440024")</f>
        <v>https://my.zakupki.prom.ua/cabinet/purchases/state_purchase/view/36440024</v>
      </c>
      <c r="U10" s="1" t="s">
        <v>30</v>
      </c>
      <c r="V10" s="3">
        <v>0</v>
      </c>
      <c r="W10" s="1"/>
      <c r="X10" s="1" t="s">
        <v>83</v>
      </c>
      <c r="Y10" s="6">
        <v>70000</v>
      </c>
      <c r="Z10" s="1" t="s">
        <v>31</v>
      </c>
      <c r="AA10" s="1" t="s">
        <v>32</v>
      </c>
      <c r="AB10" s="1"/>
      <c r="AC10" s="1"/>
      <c r="AD10" s="1"/>
    </row>
    <row r="11" spans="1:30" ht="51">
      <c r="A11" s="3">
        <v>11</v>
      </c>
      <c r="B11" s="1" t="s">
        <v>84</v>
      </c>
      <c r="C11" s="4" t="s">
        <v>85</v>
      </c>
      <c r="D11" s="1" t="s">
        <v>86</v>
      </c>
      <c r="E11" s="1" t="s">
        <v>36</v>
      </c>
      <c r="F11" s="5">
        <v>44750</v>
      </c>
      <c r="G11" s="1"/>
      <c r="H11" s="5">
        <v>44750</v>
      </c>
      <c r="I11" s="3">
        <v>1</v>
      </c>
      <c r="J11" s="6">
        <v>3</v>
      </c>
      <c r="K11" s="6">
        <v>2995.2</v>
      </c>
      <c r="L11" s="6">
        <v>998.4</v>
      </c>
      <c r="M11" s="6">
        <v>2995.2</v>
      </c>
      <c r="N11" s="6">
        <v>998.4</v>
      </c>
      <c r="O11" s="7" t="s">
        <v>87</v>
      </c>
      <c r="P11" s="6">
        <v>0</v>
      </c>
      <c r="Q11" s="6">
        <v>0</v>
      </c>
      <c r="R11" s="1" t="s">
        <v>87</v>
      </c>
      <c r="S11" s="1" t="s">
        <v>88</v>
      </c>
      <c r="T11" s="8" t="str">
        <f>HYPERLINK("https://my.zakupki.prom.ua/cabinet/purchases/state_purchase/view/36618757")</f>
        <v>https://my.zakupki.prom.ua/cabinet/purchases/state_purchase/view/36618757</v>
      </c>
      <c r="U11" s="1" t="s">
        <v>30</v>
      </c>
      <c r="V11" s="3">
        <v>0</v>
      </c>
      <c r="W11" s="1"/>
      <c r="X11" s="1" t="s">
        <v>89</v>
      </c>
      <c r="Y11" s="6">
        <v>2995.2</v>
      </c>
      <c r="Z11" s="1" t="s">
        <v>31</v>
      </c>
      <c r="AA11" s="1" t="s">
        <v>32</v>
      </c>
      <c r="AB11" s="1"/>
      <c r="AC11" s="1"/>
      <c r="AD11" s="1"/>
    </row>
    <row r="12" spans="1:30" ht="38.25">
      <c r="A12" s="3">
        <v>12</v>
      </c>
      <c r="B12" s="1" t="s">
        <v>90</v>
      </c>
      <c r="C12" s="4" t="s">
        <v>91</v>
      </c>
      <c r="D12" s="1" t="s">
        <v>92</v>
      </c>
      <c r="E12" s="1" t="s">
        <v>36</v>
      </c>
      <c r="F12" s="5">
        <v>44750</v>
      </c>
      <c r="G12" s="1"/>
      <c r="H12" s="5">
        <v>44750</v>
      </c>
      <c r="I12" s="3">
        <v>1</v>
      </c>
      <c r="J12" s="6">
        <v>1</v>
      </c>
      <c r="K12" s="6">
        <v>3528</v>
      </c>
      <c r="L12" s="6">
        <v>3528</v>
      </c>
      <c r="M12" s="6">
        <v>3528</v>
      </c>
      <c r="N12" s="6">
        <v>3528</v>
      </c>
      <c r="O12" s="7" t="s">
        <v>93</v>
      </c>
      <c r="P12" s="6">
        <v>0</v>
      </c>
      <c r="Q12" s="6">
        <v>0</v>
      </c>
      <c r="R12" s="1" t="s">
        <v>93</v>
      </c>
      <c r="S12" s="1" t="s">
        <v>94</v>
      </c>
      <c r="T12" s="8" t="str">
        <f>HYPERLINK("https://my.zakupki.prom.ua/cabinet/purchases/state_purchase/view/36619290")</f>
        <v>https://my.zakupki.prom.ua/cabinet/purchases/state_purchase/view/36619290</v>
      </c>
      <c r="U12" s="1" t="s">
        <v>30</v>
      </c>
      <c r="V12" s="3">
        <v>0</v>
      </c>
      <c r="W12" s="1"/>
      <c r="X12" s="1" t="s">
        <v>95</v>
      </c>
      <c r="Y12" s="6">
        <v>3528</v>
      </c>
      <c r="Z12" s="1" t="s">
        <v>31</v>
      </c>
      <c r="AA12" s="1" t="s">
        <v>32</v>
      </c>
      <c r="AB12" s="1"/>
      <c r="AC12" s="1"/>
      <c r="AD12" s="1"/>
    </row>
    <row r="13" spans="1:30" ht="51">
      <c r="A13" s="3">
        <v>13</v>
      </c>
      <c r="B13" s="1" t="s">
        <v>96</v>
      </c>
      <c r="C13" s="4" t="s">
        <v>97</v>
      </c>
      <c r="D13" s="1" t="s">
        <v>98</v>
      </c>
      <c r="E13" s="1" t="s">
        <v>36</v>
      </c>
      <c r="F13" s="5">
        <v>44768</v>
      </c>
      <c r="G13" s="1"/>
      <c r="H13" s="5">
        <v>44768</v>
      </c>
      <c r="I13" s="3">
        <v>1</v>
      </c>
      <c r="J13" s="6">
        <v>1</v>
      </c>
      <c r="K13" s="6">
        <v>2989</v>
      </c>
      <c r="L13" s="6">
        <v>2989</v>
      </c>
      <c r="M13" s="6">
        <v>2989</v>
      </c>
      <c r="N13" s="6">
        <v>2989</v>
      </c>
      <c r="O13" s="7" t="s">
        <v>99</v>
      </c>
      <c r="P13" s="6">
        <v>0</v>
      </c>
      <c r="Q13" s="6">
        <v>0</v>
      </c>
      <c r="R13" s="1" t="s">
        <v>99</v>
      </c>
      <c r="S13" s="1" t="s">
        <v>100</v>
      </c>
      <c r="T13" s="8" t="str">
        <f>HYPERLINK("https://my.zakupki.prom.ua/cabinet/purchases/state_purchase/view/36806091")</f>
        <v>https://my.zakupki.prom.ua/cabinet/purchases/state_purchase/view/36806091</v>
      </c>
      <c r="U13" s="1" t="s">
        <v>30</v>
      </c>
      <c r="V13" s="3">
        <v>0</v>
      </c>
      <c r="W13" s="1"/>
      <c r="X13" s="1" t="s">
        <v>101</v>
      </c>
      <c r="Y13" s="6">
        <v>2989</v>
      </c>
      <c r="Z13" s="1" t="s">
        <v>31</v>
      </c>
      <c r="AA13" s="1" t="s">
        <v>32</v>
      </c>
      <c r="AB13" s="1"/>
      <c r="AC13" s="1"/>
      <c r="AD13" s="1"/>
    </row>
    <row r="14" spans="1:30" ht="51">
      <c r="A14" s="3">
        <v>14</v>
      </c>
      <c r="B14" s="1" t="s">
        <v>102</v>
      </c>
      <c r="C14" s="4" t="s">
        <v>103</v>
      </c>
      <c r="D14" s="1" t="s">
        <v>98</v>
      </c>
      <c r="E14" s="1" t="s">
        <v>36</v>
      </c>
      <c r="F14" s="5">
        <v>44768</v>
      </c>
      <c r="G14" s="1"/>
      <c r="H14" s="5">
        <v>44768</v>
      </c>
      <c r="I14" s="3">
        <v>1</v>
      </c>
      <c r="J14" s="6">
        <v>1</v>
      </c>
      <c r="K14" s="6">
        <v>2989</v>
      </c>
      <c r="L14" s="6">
        <v>2989</v>
      </c>
      <c r="M14" s="6">
        <v>2989</v>
      </c>
      <c r="N14" s="6">
        <v>2989</v>
      </c>
      <c r="O14" s="7" t="s">
        <v>99</v>
      </c>
      <c r="P14" s="6">
        <v>0</v>
      </c>
      <c r="Q14" s="6">
        <v>0</v>
      </c>
      <c r="R14" s="1" t="s">
        <v>99</v>
      </c>
      <c r="S14" s="1" t="s">
        <v>100</v>
      </c>
      <c r="T14" s="8" t="str">
        <f>HYPERLINK("https://my.zakupki.prom.ua/cabinet/purchases/state_purchase/view/36807738")</f>
        <v>https://my.zakupki.prom.ua/cabinet/purchases/state_purchase/view/36807738</v>
      </c>
      <c r="U14" s="1" t="s">
        <v>30</v>
      </c>
      <c r="V14" s="3">
        <v>0</v>
      </c>
      <c r="W14" s="1"/>
      <c r="X14" s="1" t="s">
        <v>104</v>
      </c>
      <c r="Y14" s="6">
        <v>2989</v>
      </c>
      <c r="Z14" s="1" t="s">
        <v>31</v>
      </c>
      <c r="AA14" s="1" t="s">
        <v>32</v>
      </c>
      <c r="AB14" s="1"/>
      <c r="AC14" s="1"/>
      <c r="AD14" s="1"/>
    </row>
    <row r="15" spans="1:30" ht="51">
      <c r="A15" s="3">
        <v>15</v>
      </c>
      <c r="B15" s="1" t="s">
        <v>105</v>
      </c>
      <c r="C15" s="4" t="s">
        <v>106</v>
      </c>
      <c r="D15" s="1" t="s">
        <v>107</v>
      </c>
      <c r="E15" s="1" t="s">
        <v>36</v>
      </c>
      <c r="F15" s="5">
        <v>44768</v>
      </c>
      <c r="G15" s="1"/>
      <c r="H15" s="5">
        <v>44768</v>
      </c>
      <c r="I15" s="3">
        <v>1</v>
      </c>
      <c r="J15" s="6">
        <v>1</v>
      </c>
      <c r="K15" s="6">
        <v>1800</v>
      </c>
      <c r="L15" s="6">
        <v>1800</v>
      </c>
      <c r="M15" s="6">
        <v>1800</v>
      </c>
      <c r="N15" s="6">
        <v>1800</v>
      </c>
      <c r="O15" s="7" t="s">
        <v>99</v>
      </c>
      <c r="P15" s="6">
        <v>0</v>
      </c>
      <c r="Q15" s="6">
        <v>0</v>
      </c>
      <c r="R15" s="1" t="s">
        <v>99</v>
      </c>
      <c r="S15" s="1" t="s">
        <v>100</v>
      </c>
      <c r="T15" s="8" t="str">
        <f>HYPERLINK("https://my.zakupki.prom.ua/cabinet/purchases/state_purchase/view/36808186")</f>
        <v>https://my.zakupki.prom.ua/cabinet/purchases/state_purchase/view/36808186</v>
      </c>
      <c r="U15" s="1" t="s">
        <v>30</v>
      </c>
      <c r="V15" s="3">
        <v>0</v>
      </c>
      <c r="W15" s="1"/>
      <c r="X15" s="1" t="s">
        <v>108</v>
      </c>
      <c r="Y15" s="6">
        <v>1800</v>
      </c>
      <c r="Z15" s="1" t="s">
        <v>31</v>
      </c>
      <c r="AA15" s="1" t="s">
        <v>32</v>
      </c>
      <c r="AB15" s="1"/>
      <c r="AC15" s="1"/>
      <c r="AD15" s="1"/>
    </row>
    <row r="16" spans="1:30" ht="38.25">
      <c r="A16" s="3">
        <v>16</v>
      </c>
      <c r="B16" s="1" t="s">
        <v>109</v>
      </c>
      <c r="C16" s="4" t="s">
        <v>110</v>
      </c>
      <c r="D16" s="1" t="s">
        <v>111</v>
      </c>
      <c r="E16" s="1" t="s">
        <v>36</v>
      </c>
      <c r="F16" s="5">
        <v>44775</v>
      </c>
      <c r="G16" s="1"/>
      <c r="H16" s="5">
        <v>44775</v>
      </c>
      <c r="I16" s="3">
        <v>1</v>
      </c>
      <c r="J16" s="6">
        <v>1</v>
      </c>
      <c r="K16" s="6">
        <v>9263</v>
      </c>
      <c r="L16" s="6">
        <v>9263</v>
      </c>
      <c r="M16" s="6">
        <v>9263</v>
      </c>
      <c r="N16" s="6">
        <v>9263</v>
      </c>
      <c r="O16" s="7" t="s">
        <v>112</v>
      </c>
      <c r="P16" s="6">
        <v>0</v>
      </c>
      <c r="Q16" s="6">
        <v>0</v>
      </c>
      <c r="R16" s="1" t="s">
        <v>112</v>
      </c>
      <c r="S16" s="1" t="s">
        <v>113</v>
      </c>
      <c r="T16" s="8" t="str">
        <f>HYPERLINK("https://my.zakupki.prom.ua/cabinet/purchases/state_purchase/view/36890975")</f>
        <v>https://my.zakupki.prom.ua/cabinet/purchases/state_purchase/view/36890975</v>
      </c>
      <c r="U16" s="1" t="s">
        <v>30</v>
      </c>
      <c r="V16" s="3">
        <v>0</v>
      </c>
      <c r="W16" s="1"/>
      <c r="X16" s="1" t="s">
        <v>114</v>
      </c>
      <c r="Y16" s="6">
        <v>9263</v>
      </c>
      <c r="Z16" s="1" t="s">
        <v>31</v>
      </c>
      <c r="AA16" s="1" t="s">
        <v>32</v>
      </c>
      <c r="AB16" s="1"/>
      <c r="AC16" s="1"/>
      <c r="AD16" s="1"/>
    </row>
    <row r="17" spans="1:30" ht="25.5">
      <c r="A17" s="3">
        <v>17</v>
      </c>
      <c r="B17" s="1" t="s">
        <v>115</v>
      </c>
      <c r="C17" s="4" t="s">
        <v>116</v>
      </c>
      <c r="D17" s="1" t="s">
        <v>117</v>
      </c>
      <c r="E17" s="1" t="s">
        <v>36</v>
      </c>
      <c r="F17" s="5">
        <v>44851</v>
      </c>
      <c r="G17" s="1"/>
      <c r="H17" s="5">
        <v>44851</v>
      </c>
      <c r="I17" s="3">
        <v>1</v>
      </c>
      <c r="J17" s="6">
        <v>48</v>
      </c>
      <c r="K17" s="6">
        <v>14640</v>
      </c>
      <c r="L17" s="6">
        <v>305</v>
      </c>
      <c r="M17" s="6">
        <v>14640</v>
      </c>
      <c r="N17" s="6">
        <v>305</v>
      </c>
      <c r="O17" s="7" t="s">
        <v>118</v>
      </c>
      <c r="P17" s="6">
        <v>0</v>
      </c>
      <c r="Q17" s="6">
        <v>0</v>
      </c>
      <c r="R17" s="1" t="s">
        <v>118</v>
      </c>
      <c r="S17" s="1" t="s">
        <v>119</v>
      </c>
      <c r="T17" s="8" t="str">
        <f>HYPERLINK("https://my.zakupki.prom.ua/cabinet/purchases/state_purchase/view/38012819")</f>
        <v>https://my.zakupki.prom.ua/cabinet/purchases/state_purchase/view/38012819</v>
      </c>
      <c r="U17" s="1" t="s">
        <v>30</v>
      </c>
      <c r="V17" s="3">
        <v>0</v>
      </c>
      <c r="W17" s="1"/>
      <c r="X17" s="1" t="s">
        <v>120</v>
      </c>
      <c r="Y17" s="6">
        <v>14640</v>
      </c>
      <c r="Z17" s="1" t="s">
        <v>31</v>
      </c>
      <c r="AA17" s="1" t="s">
        <v>32</v>
      </c>
      <c r="AB17" s="1"/>
      <c r="AC17" s="1"/>
      <c r="AD17" s="1"/>
    </row>
    <row r="18" spans="1:30" ht="25.5">
      <c r="A18" s="3">
        <v>18</v>
      </c>
      <c r="B18" s="1" t="s">
        <v>121</v>
      </c>
      <c r="C18" s="4" t="s">
        <v>122</v>
      </c>
      <c r="D18" s="1" t="s">
        <v>123</v>
      </c>
      <c r="E18" s="1" t="s">
        <v>36</v>
      </c>
      <c r="F18" s="5">
        <v>44853</v>
      </c>
      <c r="G18" s="1"/>
      <c r="H18" s="5">
        <v>44853</v>
      </c>
      <c r="I18" s="3">
        <v>1</v>
      </c>
      <c r="J18" s="6">
        <v>50</v>
      </c>
      <c r="K18" s="6">
        <v>15000</v>
      </c>
      <c r="L18" s="6">
        <v>300</v>
      </c>
      <c r="M18" s="6">
        <v>15000</v>
      </c>
      <c r="N18" s="6">
        <v>300</v>
      </c>
      <c r="O18" s="7" t="s">
        <v>124</v>
      </c>
      <c r="P18" s="6">
        <v>0</v>
      </c>
      <c r="Q18" s="6">
        <v>0</v>
      </c>
      <c r="R18" s="1" t="s">
        <v>124</v>
      </c>
      <c r="S18" s="1" t="s">
        <v>125</v>
      </c>
      <c r="T18" s="8" t="str">
        <f>HYPERLINK("https://my.zakupki.prom.ua/cabinet/purchases/state_purchase/view/38042262")</f>
        <v>https://my.zakupki.prom.ua/cabinet/purchases/state_purchase/view/38042262</v>
      </c>
      <c r="U18" s="1" t="s">
        <v>30</v>
      </c>
      <c r="V18" s="3">
        <v>0</v>
      </c>
      <c r="W18" s="1"/>
      <c r="X18" s="1" t="s">
        <v>126</v>
      </c>
      <c r="Y18" s="6">
        <v>15000</v>
      </c>
      <c r="Z18" s="1" t="s">
        <v>31</v>
      </c>
      <c r="AA18" s="1" t="s">
        <v>32</v>
      </c>
      <c r="AB18" s="1"/>
      <c r="AC18" s="1"/>
      <c r="AD18" s="1"/>
    </row>
    <row r="19" spans="1:30" ht="63.75">
      <c r="A19" s="3">
        <v>19</v>
      </c>
      <c r="B19" s="1" t="s">
        <v>127</v>
      </c>
      <c r="C19" s="4" t="s">
        <v>128</v>
      </c>
      <c r="D19" s="1" t="s">
        <v>107</v>
      </c>
      <c r="E19" s="1" t="s">
        <v>36</v>
      </c>
      <c r="F19" s="5">
        <v>44883</v>
      </c>
      <c r="G19" s="1"/>
      <c r="H19" s="5">
        <v>44883</v>
      </c>
      <c r="I19" s="3">
        <v>1</v>
      </c>
      <c r="J19" s="6">
        <v>5</v>
      </c>
      <c r="K19" s="6">
        <v>2991</v>
      </c>
      <c r="L19" s="6">
        <v>598.2</v>
      </c>
      <c r="M19" s="6">
        <v>2991</v>
      </c>
      <c r="N19" s="6">
        <v>598.2</v>
      </c>
      <c r="O19" s="7" t="s">
        <v>129</v>
      </c>
      <c r="P19" s="6">
        <v>0</v>
      </c>
      <c r="Q19" s="6">
        <v>0</v>
      </c>
      <c r="R19" s="1" t="s">
        <v>129</v>
      </c>
      <c r="S19" s="1" t="s">
        <v>130</v>
      </c>
      <c r="T19" s="8" t="str">
        <f>HYPERLINK("https://my.zakupki.prom.ua/cabinet/purchases/state_purchase/view/38669637")</f>
        <v>https://my.zakupki.prom.ua/cabinet/purchases/state_purchase/view/38669637</v>
      </c>
      <c r="U19" s="1" t="s">
        <v>30</v>
      </c>
      <c r="V19" s="3">
        <v>0</v>
      </c>
      <c r="W19" s="1"/>
      <c r="X19" s="1" t="s">
        <v>131</v>
      </c>
      <c r="Y19" s="6">
        <v>2991</v>
      </c>
      <c r="Z19" s="1" t="s">
        <v>31</v>
      </c>
      <c r="AA19" s="1" t="s">
        <v>32</v>
      </c>
      <c r="AB19" s="1"/>
      <c r="AC19" s="1"/>
      <c r="AD19" s="1"/>
    </row>
    <row r="20" spans="1:30" ht="38.25">
      <c r="A20" s="3">
        <v>20</v>
      </c>
      <c r="B20" s="1" t="s">
        <v>132</v>
      </c>
      <c r="C20" s="4" t="s">
        <v>133</v>
      </c>
      <c r="D20" s="1" t="s">
        <v>134</v>
      </c>
      <c r="E20" s="1" t="s">
        <v>36</v>
      </c>
      <c r="F20" s="5">
        <v>44894</v>
      </c>
      <c r="G20" s="1"/>
      <c r="H20" s="5">
        <v>44894</v>
      </c>
      <c r="I20" s="3">
        <v>1</v>
      </c>
      <c r="J20" s="6">
        <v>10</v>
      </c>
      <c r="K20" s="6">
        <v>34200</v>
      </c>
      <c r="L20" s="6">
        <v>3420</v>
      </c>
      <c r="M20" s="6">
        <v>34200</v>
      </c>
      <c r="N20" s="6">
        <v>3420</v>
      </c>
      <c r="O20" s="7" t="s">
        <v>135</v>
      </c>
      <c r="P20" s="6">
        <v>0</v>
      </c>
      <c r="Q20" s="6">
        <v>0</v>
      </c>
      <c r="R20" s="1" t="s">
        <v>135</v>
      </c>
      <c r="S20" s="1" t="s">
        <v>136</v>
      </c>
      <c r="T20" s="8" t="str">
        <f>HYPERLINK("https://my.zakupki.prom.ua/cabinet/purchases/state_purchase/view/38867929")</f>
        <v>https://my.zakupki.prom.ua/cabinet/purchases/state_purchase/view/38867929</v>
      </c>
      <c r="U20" s="1" t="s">
        <v>30</v>
      </c>
      <c r="V20" s="3">
        <v>0</v>
      </c>
      <c r="W20" s="1"/>
      <c r="X20" s="1" t="s">
        <v>137</v>
      </c>
      <c r="Y20" s="6">
        <v>34200</v>
      </c>
      <c r="Z20" s="1" t="s">
        <v>31</v>
      </c>
      <c r="AA20" s="1" t="s">
        <v>32</v>
      </c>
      <c r="AB20" s="1"/>
      <c r="AC20" s="1"/>
      <c r="AD20" s="1"/>
    </row>
    <row r="21" spans="1:30" ht="38.25">
      <c r="A21" s="3">
        <v>21</v>
      </c>
      <c r="B21" s="1" t="s">
        <v>138</v>
      </c>
      <c r="C21" s="4" t="s">
        <v>139</v>
      </c>
      <c r="D21" s="1" t="s">
        <v>140</v>
      </c>
      <c r="E21" s="1" t="s">
        <v>36</v>
      </c>
      <c r="F21" s="5">
        <v>44894</v>
      </c>
      <c r="G21" s="1"/>
      <c r="H21" s="5">
        <v>44894</v>
      </c>
      <c r="I21" s="3">
        <v>1</v>
      </c>
      <c r="J21" s="6">
        <v>2</v>
      </c>
      <c r="K21" s="6">
        <v>10380</v>
      </c>
      <c r="L21" s="6">
        <v>5190</v>
      </c>
      <c r="M21" s="6">
        <v>10380</v>
      </c>
      <c r="N21" s="6">
        <v>5190</v>
      </c>
      <c r="O21" s="7" t="s">
        <v>135</v>
      </c>
      <c r="P21" s="6">
        <v>0</v>
      </c>
      <c r="Q21" s="6">
        <v>0</v>
      </c>
      <c r="R21" s="1" t="s">
        <v>135</v>
      </c>
      <c r="S21" s="1" t="s">
        <v>136</v>
      </c>
      <c r="T21" s="8" t="str">
        <f>HYPERLINK("https://my.zakupki.prom.ua/cabinet/purchases/state_purchase/view/38871881")</f>
        <v>https://my.zakupki.prom.ua/cabinet/purchases/state_purchase/view/38871881</v>
      </c>
      <c r="U21" s="1" t="s">
        <v>30</v>
      </c>
      <c r="V21" s="3">
        <v>0</v>
      </c>
      <c r="W21" s="1"/>
      <c r="X21" s="1" t="s">
        <v>141</v>
      </c>
      <c r="Y21" s="6">
        <v>10380</v>
      </c>
      <c r="Z21" s="1" t="s">
        <v>31</v>
      </c>
      <c r="AA21" s="1" t="s">
        <v>32</v>
      </c>
      <c r="AB21" s="1"/>
      <c r="AC21" s="1"/>
      <c r="AD21" s="1"/>
    </row>
    <row r="22" spans="1:30" ht="51">
      <c r="A22" s="3">
        <v>22</v>
      </c>
      <c r="B22" s="1" t="s">
        <v>142</v>
      </c>
      <c r="C22" s="4" t="s">
        <v>143</v>
      </c>
      <c r="D22" s="1" t="s">
        <v>144</v>
      </c>
      <c r="E22" s="1" t="s">
        <v>36</v>
      </c>
      <c r="F22" s="5">
        <v>44895</v>
      </c>
      <c r="G22" s="1"/>
      <c r="H22" s="5">
        <v>44895</v>
      </c>
      <c r="I22" s="3">
        <v>1</v>
      </c>
      <c r="J22" s="6">
        <v>1</v>
      </c>
      <c r="K22" s="6">
        <v>15736</v>
      </c>
      <c r="L22" s="6">
        <v>15736</v>
      </c>
      <c r="M22" s="6">
        <v>15736</v>
      </c>
      <c r="N22" s="6">
        <v>15736</v>
      </c>
      <c r="O22" s="7" t="s">
        <v>145</v>
      </c>
      <c r="P22" s="6">
        <v>0</v>
      </c>
      <c r="Q22" s="6">
        <v>0</v>
      </c>
      <c r="R22" s="1" t="s">
        <v>145</v>
      </c>
      <c r="S22" s="1" t="s">
        <v>146</v>
      </c>
      <c r="T22" s="8" t="str">
        <f>HYPERLINK("https://my.zakupki.prom.ua/cabinet/purchases/state_purchase/view/38925966")</f>
        <v>https://my.zakupki.prom.ua/cabinet/purchases/state_purchase/view/38925966</v>
      </c>
      <c r="U22" s="1" t="s">
        <v>30</v>
      </c>
      <c r="V22" s="3">
        <v>0</v>
      </c>
      <c r="W22" s="1"/>
      <c r="X22" s="1" t="s">
        <v>126</v>
      </c>
      <c r="Y22" s="6">
        <v>15736</v>
      </c>
      <c r="Z22" s="1" t="s">
        <v>31</v>
      </c>
      <c r="AA22" s="1" t="s">
        <v>32</v>
      </c>
      <c r="AB22" s="1"/>
      <c r="AC22" s="1"/>
      <c r="AD22" s="1"/>
    </row>
    <row r="23" spans="1:30" ht="51">
      <c r="A23" s="3">
        <v>23</v>
      </c>
      <c r="B23" s="1" t="s">
        <v>147</v>
      </c>
      <c r="C23" s="4" t="s">
        <v>148</v>
      </c>
      <c r="D23" s="1" t="s">
        <v>149</v>
      </c>
      <c r="E23" s="1" t="s">
        <v>36</v>
      </c>
      <c r="F23" s="5">
        <v>44895</v>
      </c>
      <c r="G23" s="1"/>
      <c r="H23" s="5">
        <v>44895</v>
      </c>
      <c r="I23" s="3">
        <v>1</v>
      </c>
      <c r="J23" s="6">
        <v>1</v>
      </c>
      <c r="K23" s="6">
        <v>49927.72</v>
      </c>
      <c r="L23" s="6">
        <v>49927.72</v>
      </c>
      <c r="M23" s="6">
        <v>49927.72</v>
      </c>
      <c r="N23" s="6">
        <v>49927.72</v>
      </c>
      <c r="O23" s="7" t="s">
        <v>145</v>
      </c>
      <c r="P23" s="6">
        <v>0</v>
      </c>
      <c r="Q23" s="6">
        <v>0</v>
      </c>
      <c r="R23" s="1" t="s">
        <v>145</v>
      </c>
      <c r="S23" s="1" t="s">
        <v>146</v>
      </c>
      <c r="T23" s="8" t="str">
        <f>HYPERLINK("https://my.zakupki.prom.ua/cabinet/purchases/state_purchase/view/38926219")</f>
        <v>https://my.zakupki.prom.ua/cabinet/purchases/state_purchase/view/38926219</v>
      </c>
      <c r="U23" s="1" t="s">
        <v>30</v>
      </c>
      <c r="V23" s="3">
        <v>0</v>
      </c>
      <c r="W23" s="1"/>
      <c r="X23" s="1" t="s">
        <v>150</v>
      </c>
      <c r="Y23" s="6">
        <v>49927.72</v>
      </c>
      <c r="Z23" s="1" t="s">
        <v>31</v>
      </c>
      <c r="AA23" s="1" t="s">
        <v>32</v>
      </c>
      <c r="AB23" s="1"/>
      <c r="AC23" s="1"/>
      <c r="AD23" s="1"/>
    </row>
    <row r="24" spans="1:30" ht="51">
      <c r="A24" s="3">
        <v>24</v>
      </c>
      <c r="B24" s="1" t="s">
        <v>151</v>
      </c>
      <c r="C24" s="4" t="s">
        <v>152</v>
      </c>
      <c r="D24" s="1" t="s">
        <v>149</v>
      </c>
      <c r="E24" s="1" t="s">
        <v>36</v>
      </c>
      <c r="F24" s="5">
        <v>44895</v>
      </c>
      <c r="G24" s="1"/>
      <c r="H24" s="5">
        <v>44895</v>
      </c>
      <c r="I24" s="3">
        <v>1</v>
      </c>
      <c r="J24" s="6">
        <v>1</v>
      </c>
      <c r="K24" s="6">
        <v>49754.16</v>
      </c>
      <c r="L24" s="6">
        <v>49754.16</v>
      </c>
      <c r="M24" s="6">
        <v>49754.16</v>
      </c>
      <c r="N24" s="6">
        <v>49754.16</v>
      </c>
      <c r="O24" s="7" t="s">
        <v>145</v>
      </c>
      <c r="P24" s="6">
        <v>0</v>
      </c>
      <c r="Q24" s="6">
        <v>0</v>
      </c>
      <c r="R24" s="1" t="s">
        <v>145</v>
      </c>
      <c r="S24" s="1" t="s">
        <v>146</v>
      </c>
      <c r="T24" s="8" t="str">
        <f>HYPERLINK("https://my.zakupki.prom.ua/cabinet/purchases/state_purchase/view/38926278")</f>
        <v>https://my.zakupki.prom.ua/cabinet/purchases/state_purchase/view/38926278</v>
      </c>
      <c r="U24" s="1" t="s">
        <v>30</v>
      </c>
      <c r="V24" s="3">
        <v>0</v>
      </c>
      <c r="W24" s="1"/>
      <c r="X24" s="1" t="s">
        <v>153</v>
      </c>
      <c r="Y24" s="6">
        <v>49754.16</v>
      </c>
      <c r="Z24" s="1" t="s">
        <v>31</v>
      </c>
      <c r="AA24" s="1" t="s">
        <v>32</v>
      </c>
      <c r="AB24" s="1"/>
      <c r="AC24" s="1"/>
      <c r="AD24" s="1"/>
    </row>
    <row r="25" spans="1:30" ht="51">
      <c r="A25" s="3">
        <v>25</v>
      </c>
      <c r="B25" s="1" t="s">
        <v>154</v>
      </c>
      <c r="C25" s="4" t="s">
        <v>155</v>
      </c>
      <c r="D25" s="1" t="s">
        <v>134</v>
      </c>
      <c r="E25" s="1" t="s">
        <v>36</v>
      </c>
      <c r="F25" s="5">
        <v>44908</v>
      </c>
      <c r="G25" s="1"/>
      <c r="H25" s="5">
        <v>44908</v>
      </c>
      <c r="I25" s="3">
        <v>1</v>
      </c>
      <c r="J25" s="6">
        <v>5</v>
      </c>
      <c r="K25" s="6">
        <v>7838.23</v>
      </c>
      <c r="L25" s="6">
        <v>1567.646</v>
      </c>
      <c r="M25" s="6">
        <v>7838.23</v>
      </c>
      <c r="N25" s="6">
        <v>1567.646</v>
      </c>
      <c r="O25" s="7" t="s">
        <v>135</v>
      </c>
      <c r="P25" s="6">
        <v>0</v>
      </c>
      <c r="Q25" s="6">
        <v>0</v>
      </c>
      <c r="R25" s="1" t="s">
        <v>135</v>
      </c>
      <c r="S25" s="1" t="s">
        <v>136</v>
      </c>
      <c r="T25" s="8" t="str">
        <f>HYPERLINK("https://my.zakupki.prom.ua/cabinet/purchases/state_purchase/view/39280289")</f>
        <v>https://my.zakupki.prom.ua/cabinet/purchases/state_purchase/view/39280289</v>
      </c>
      <c r="U25" s="1" t="s">
        <v>30</v>
      </c>
      <c r="V25" s="3">
        <v>0</v>
      </c>
      <c r="W25" s="1"/>
      <c r="X25" s="1" t="s">
        <v>156</v>
      </c>
      <c r="Y25" s="6">
        <v>7838.23</v>
      </c>
      <c r="Z25" s="1" t="s">
        <v>31</v>
      </c>
      <c r="AA25" s="1" t="s">
        <v>32</v>
      </c>
      <c r="AB25" s="1"/>
      <c r="AC25" s="1"/>
      <c r="AD25" s="1"/>
    </row>
    <row r="26" spans="1:30" ht="51">
      <c r="A26" s="3">
        <v>26</v>
      </c>
      <c r="B26" s="1" t="s">
        <v>157</v>
      </c>
      <c r="C26" s="4" t="s">
        <v>158</v>
      </c>
      <c r="D26" s="1" t="s">
        <v>159</v>
      </c>
      <c r="E26" s="1" t="s">
        <v>36</v>
      </c>
      <c r="F26" s="5">
        <v>44908</v>
      </c>
      <c r="G26" s="1"/>
      <c r="H26" s="5">
        <v>44908</v>
      </c>
      <c r="I26" s="3">
        <v>1</v>
      </c>
      <c r="J26" s="6">
        <v>4</v>
      </c>
      <c r="K26" s="6">
        <v>2883.98</v>
      </c>
      <c r="L26" s="6">
        <v>720.995</v>
      </c>
      <c r="M26" s="6">
        <v>2883.98</v>
      </c>
      <c r="N26" s="6">
        <v>720.995</v>
      </c>
      <c r="O26" s="7" t="s">
        <v>135</v>
      </c>
      <c r="P26" s="6">
        <v>0</v>
      </c>
      <c r="Q26" s="6">
        <v>0</v>
      </c>
      <c r="R26" s="1" t="s">
        <v>135</v>
      </c>
      <c r="S26" s="1" t="s">
        <v>136</v>
      </c>
      <c r="T26" s="8" t="str">
        <f>HYPERLINK("https://my.zakupki.prom.ua/cabinet/purchases/state_purchase/view/39281423")</f>
        <v>https://my.zakupki.prom.ua/cabinet/purchases/state_purchase/view/39281423</v>
      </c>
      <c r="U26" s="1" t="s">
        <v>30</v>
      </c>
      <c r="V26" s="3">
        <v>0</v>
      </c>
      <c r="W26" s="1"/>
      <c r="X26" s="1" t="s">
        <v>160</v>
      </c>
      <c r="Y26" s="6">
        <v>2883.98</v>
      </c>
      <c r="Z26" s="1" t="s">
        <v>31</v>
      </c>
      <c r="AA26" s="1" t="s">
        <v>32</v>
      </c>
      <c r="AB26" s="1"/>
      <c r="AC26" s="1"/>
      <c r="AD26" s="1"/>
    </row>
    <row r="27" spans="1:30" ht="38.25">
      <c r="A27" s="3">
        <v>27</v>
      </c>
      <c r="B27" s="1" t="s">
        <v>161</v>
      </c>
      <c r="C27" s="4" t="s">
        <v>162</v>
      </c>
      <c r="D27" s="1" t="s">
        <v>163</v>
      </c>
      <c r="E27" s="1" t="s">
        <v>36</v>
      </c>
      <c r="F27" s="5">
        <v>44908</v>
      </c>
      <c r="G27" s="1"/>
      <c r="H27" s="5">
        <v>44908</v>
      </c>
      <c r="I27" s="3">
        <v>1</v>
      </c>
      <c r="J27" s="6">
        <v>6</v>
      </c>
      <c r="K27" s="6">
        <v>11016</v>
      </c>
      <c r="L27" s="6">
        <v>1836</v>
      </c>
      <c r="M27" s="6">
        <v>11016</v>
      </c>
      <c r="N27" s="6">
        <v>1836</v>
      </c>
      <c r="O27" s="7" t="s">
        <v>135</v>
      </c>
      <c r="P27" s="6">
        <v>0</v>
      </c>
      <c r="Q27" s="6">
        <v>0</v>
      </c>
      <c r="R27" s="1" t="s">
        <v>135</v>
      </c>
      <c r="S27" s="1" t="s">
        <v>136</v>
      </c>
      <c r="T27" s="8" t="str">
        <f>HYPERLINK("https://my.zakupki.prom.ua/cabinet/purchases/state_purchase/view/39282668")</f>
        <v>https://my.zakupki.prom.ua/cabinet/purchases/state_purchase/view/39282668</v>
      </c>
      <c r="U27" s="1" t="s">
        <v>30</v>
      </c>
      <c r="V27" s="3">
        <v>0</v>
      </c>
      <c r="W27" s="1"/>
      <c r="X27" s="1" t="s">
        <v>164</v>
      </c>
      <c r="Y27" s="6">
        <v>11016</v>
      </c>
      <c r="Z27" s="1" t="s">
        <v>31</v>
      </c>
      <c r="AA27" s="1" t="s">
        <v>32</v>
      </c>
      <c r="AB27" s="1"/>
      <c r="AC27" s="1"/>
      <c r="AD27" s="1"/>
    </row>
    <row r="28" spans="1:30" ht="38.25">
      <c r="A28" s="3">
        <v>28</v>
      </c>
      <c r="B28" s="1" t="s">
        <v>165</v>
      </c>
      <c r="C28" s="4" t="s">
        <v>166</v>
      </c>
      <c r="D28" s="1" t="s">
        <v>167</v>
      </c>
      <c r="E28" s="1" t="s">
        <v>36</v>
      </c>
      <c r="F28" s="5">
        <v>44908</v>
      </c>
      <c r="G28" s="1"/>
      <c r="H28" s="5">
        <v>44908</v>
      </c>
      <c r="I28" s="3">
        <v>1</v>
      </c>
      <c r="J28" s="6">
        <v>24</v>
      </c>
      <c r="K28" s="6">
        <v>9648</v>
      </c>
      <c r="L28" s="6">
        <v>402</v>
      </c>
      <c r="M28" s="6">
        <v>9648</v>
      </c>
      <c r="N28" s="6">
        <v>402</v>
      </c>
      <c r="O28" s="7" t="s">
        <v>135</v>
      </c>
      <c r="P28" s="6">
        <v>0</v>
      </c>
      <c r="Q28" s="6">
        <v>0</v>
      </c>
      <c r="R28" s="1" t="s">
        <v>135</v>
      </c>
      <c r="S28" s="1" t="s">
        <v>136</v>
      </c>
      <c r="T28" s="8" t="str">
        <f>HYPERLINK("https://my.zakupki.prom.ua/cabinet/purchases/state_purchase/view/39284019")</f>
        <v>https://my.zakupki.prom.ua/cabinet/purchases/state_purchase/view/39284019</v>
      </c>
      <c r="U28" s="1" t="s">
        <v>30</v>
      </c>
      <c r="V28" s="3">
        <v>0</v>
      </c>
      <c r="W28" s="1"/>
      <c r="X28" s="1" t="s">
        <v>168</v>
      </c>
      <c r="Y28" s="6">
        <v>9648</v>
      </c>
      <c r="Z28" s="1" t="s">
        <v>31</v>
      </c>
      <c r="AA28" s="1" t="s">
        <v>32</v>
      </c>
      <c r="AB28" s="1"/>
      <c r="AC28" s="1"/>
      <c r="AD28" s="1"/>
    </row>
    <row r="29" spans="1:30" ht="25.5">
      <c r="A29" s="3">
        <v>29</v>
      </c>
      <c r="B29" s="1" t="s">
        <v>169</v>
      </c>
      <c r="C29" s="4" t="s">
        <v>170</v>
      </c>
      <c r="D29" s="1" t="s">
        <v>171</v>
      </c>
      <c r="E29" s="1" t="s">
        <v>36</v>
      </c>
      <c r="F29" s="5">
        <v>44914</v>
      </c>
      <c r="G29" s="1"/>
      <c r="H29" s="5">
        <v>44914</v>
      </c>
      <c r="I29" s="3">
        <v>1</v>
      </c>
      <c r="J29" s="6">
        <v>1426</v>
      </c>
      <c r="K29" s="6">
        <v>15726.33</v>
      </c>
      <c r="L29" s="6">
        <v>11.02828190743338</v>
      </c>
      <c r="M29" s="6">
        <v>15726.33</v>
      </c>
      <c r="N29" s="6">
        <v>11.02828190743338</v>
      </c>
      <c r="O29" s="7" t="s">
        <v>172</v>
      </c>
      <c r="P29" s="6">
        <v>0</v>
      </c>
      <c r="Q29" s="6">
        <v>0</v>
      </c>
      <c r="R29" s="1" t="s">
        <v>172</v>
      </c>
      <c r="S29" s="1" t="s">
        <v>173</v>
      </c>
      <c r="T29" s="8" t="str">
        <f>HYPERLINK("https://my.zakupki.prom.ua/cabinet/purchases/state_purchase/view/39502702")</f>
        <v>https://my.zakupki.prom.ua/cabinet/purchases/state_purchase/view/39502702</v>
      </c>
      <c r="U29" s="1" t="s">
        <v>30</v>
      </c>
      <c r="V29" s="3">
        <v>0</v>
      </c>
      <c r="W29" s="1"/>
      <c r="X29" s="1" t="s">
        <v>174</v>
      </c>
      <c r="Y29" s="6">
        <v>15726.33</v>
      </c>
      <c r="Z29" s="1" t="s">
        <v>31</v>
      </c>
      <c r="AA29" s="1" t="s">
        <v>32</v>
      </c>
      <c r="AB29" s="1"/>
      <c r="AC29" s="1"/>
      <c r="AD29" s="1"/>
    </row>
    <row r="30" spans="1:30" ht="25.5">
      <c r="A30" s="3">
        <v>30</v>
      </c>
      <c r="B30" s="1" t="s">
        <v>175</v>
      </c>
      <c r="C30" s="4" t="s">
        <v>176</v>
      </c>
      <c r="D30" s="1" t="s">
        <v>177</v>
      </c>
      <c r="E30" s="1" t="s">
        <v>36</v>
      </c>
      <c r="F30" s="5">
        <v>44914</v>
      </c>
      <c r="G30" s="1"/>
      <c r="H30" s="5">
        <v>44914</v>
      </c>
      <c r="I30" s="3">
        <v>1</v>
      </c>
      <c r="J30" s="6">
        <v>55</v>
      </c>
      <c r="K30" s="6">
        <v>7012.5</v>
      </c>
      <c r="L30" s="6">
        <v>127.5</v>
      </c>
      <c r="M30" s="6">
        <v>7012.5</v>
      </c>
      <c r="N30" s="6">
        <v>127.5</v>
      </c>
      <c r="O30" s="7" t="s">
        <v>172</v>
      </c>
      <c r="P30" s="6">
        <v>0</v>
      </c>
      <c r="Q30" s="6">
        <v>0</v>
      </c>
      <c r="R30" s="1" t="s">
        <v>172</v>
      </c>
      <c r="S30" s="1" t="s">
        <v>173</v>
      </c>
      <c r="T30" s="8" t="str">
        <f>HYPERLINK("https://my.zakupki.prom.ua/cabinet/purchases/state_purchase/view/39504367")</f>
        <v>https://my.zakupki.prom.ua/cabinet/purchases/state_purchase/view/39504367</v>
      </c>
      <c r="U30" s="1" t="s">
        <v>30</v>
      </c>
      <c r="V30" s="3">
        <v>0</v>
      </c>
      <c r="W30" s="1"/>
      <c r="X30" s="1" t="s">
        <v>178</v>
      </c>
      <c r="Y30" s="6">
        <v>7012.5</v>
      </c>
      <c r="Z30" s="1" t="s">
        <v>31</v>
      </c>
      <c r="AA30" s="1" t="s">
        <v>32</v>
      </c>
      <c r="AB30" s="1"/>
      <c r="AC30" s="1"/>
      <c r="AD30" s="1"/>
    </row>
    <row r="31" spans="1:30" ht="25.5">
      <c r="A31" s="3">
        <v>31</v>
      </c>
      <c r="B31" s="1" t="s">
        <v>179</v>
      </c>
      <c r="C31" s="4" t="s">
        <v>180</v>
      </c>
      <c r="D31" s="1" t="s">
        <v>181</v>
      </c>
      <c r="E31" s="1" t="s">
        <v>36</v>
      </c>
      <c r="F31" s="5">
        <v>44914</v>
      </c>
      <c r="G31" s="1"/>
      <c r="H31" s="5">
        <v>44914</v>
      </c>
      <c r="I31" s="3">
        <v>1</v>
      </c>
      <c r="J31" s="6">
        <v>33</v>
      </c>
      <c r="K31" s="6">
        <v>5742</v>
      </c>
      <c r="L31" s="6">
        <v>174</v>
      </c>
      <c r="M31" s="6">
        <v>5742</v>
      </c>
      <c r="N31" s="6">
        <v>174</v>
      </c>
      <c r="O31" s="7" t="s">
        <v>172</v>
      </c>
      <c r="P31" s="6">
        <v>0</v>
      </c>
      <c r="Q31" s="6">
        <v>0</v>
      </c>
      <c r="R31" s="1" t="s">
        <v>172</v>
      </c>
      <c r="S31" s="1" t="s">
        <v>173</v>
      </c>
      <c r="T31" s="8" t="str">
        <f>HYPERLINK("https://my.zakupki.prom.ua/cabinet/purchases/state_purchase/view/39506171")</f>
        <v>https://my.zakupki.prom.ua/cabinet/purchases/state_purchase/view/39506171</v>
      </c>
      <c r="U31" s="1" t="s">
        <v>30</v>
      </c>
      <c r="V31" s="3">
        <v>0</v>
      </c>
      <c r="W31" s="1"/>
      <c r="X31" s="1" t="s">
        <v>182</v>
      </c>
      <c r="Y31" s="6">
        <v>5742</v>
      </c>
      <c r="Z31" s="1" t="s">
        <v>31</v>
      </c>
      <c r="AA31" s="1" t="s">
        <v>32</v>
      </c>
      <c r="AB31" s="1"/>
      <c r="AC31" s="1"/>
      <c r="AD31" s="1"/>
    </row>
    <row r="32" spans="1:30" ht="25.5">
      <c r="A32" s="3">
        <v>32</v>
      </c>
      <c r="B32" s="1" t="s">
        <v>183</v>
      </c>
      <c r="C32" s="4" t="s">
        <v>184</v>
      </c>
      <c r="D32" s="1" t="s">
        <v>185</v>
      </c>
      <c r="E32" s="1" t="s">
        <v>36</v>
      </c>
      <c r="F32" s="5">
        <v>44914</v>
      </c>
      <c r="G32" s="1"/>
      <c r="H32" s="5">
        <v>44914</v>
      </c>
      <c r="I32" s="3">
        <v>1</v>
      </c>
      <c r="J32" s="6">
        <v>68</v>
      </c>
      <c r="K32" s="6">
        <v>10680.76</v>
      </c>
      <c r="L32" s="6">
        <v>157.07</v>
      </c>
      <c r="M32" s="6">
        <v>10680.76</v>
      </c>
      <c r="N32" s="6">
        <v>157.07</v>
      </c>
      <c r="O32" s="7" t="s">
        <v>172</v>
      </c>
      <c r="P32" s="6">
        <v>0</v>
      </c>
      <c r="Q32" s="6">
        <v>0</v>
      </c>
      <c r="R32" s="1" t="s">
        <v>172</v>
      </c>
      <c r="S32" s="1" t="s">
        <v>173</v>
      </c>
      <c r="T32" s="8" t="str">
        <f>HYPERLINK("https://my.zakupki.prom.ua/cabinet/purchases/state_purchase/view/39507178")</f>
        <v>https://my.zakupki.prom.ua/cabinet/purchases/state_purchase/view/39507178</v>
      </c>
      <c r="U32" s="1" t="s">
        <v>30</v>
      </c>
      <c r="V32" s="3">
        <v>0</v>
      </c>
      <c r="W32" s="1"/>
      <c r="X32" s="1" t="s">
        <v>186</v>
      </c>
      <c r="Y32" s="6">
        <v>10680.76</v>
      </c>
      <c r="Z32" s="1" t="s">
        <v>31</v>
      </c>
      <c r="AA32" s="1" t="s">
        <v>32</v>
      </c>
      <c r="AB32" s="1"/>
      <c r="AC32" s="1"/>
      <c r="AD32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DESKTOP5</dc:creator>
  <cp:keywords/>
  <dc:description/>
  <cp:lastModifiedBy>DESKTOP5</cp:lastModifiedBy>
  <dcterms:created xsi:type="dcterms:W3CDTF">2023-02-16T13:39:41Z</dcterms:created>
  <dcterms:modified xsi:type="dcterms:W3CDTF">2023-02-16T13:42:57Z</dcterms:modified>
  <cp:category/>
  <cp:version/>
  <cp:contentType/>
  <cp:contentStatus/>
</cp:coreProperties>
</file>