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прилюднення 4 кв 22р\"/>
    </mc:Choice>
  </mc:AlternateContent>
  <bookViews>
    <workbookView xWindow="0" yWindow="0" windowWidth="24000" windowHeight="9630"/>
  </bookViews>
  <sheets>
    <sheet name="Лист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'Лист 1'!$29:$29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'Лист 1'!$A$1:$G$81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G74" i="1"/>
  <c r="F74" i="1"/>
  <c r="G73" i="1"/>
  <c r="E73" i="1"/>
  <c r="F73" i="1" s="1"/>
  <c r="D73" i="1"/>
  <c r="C73" i="1"/>
  <c r="G72" i="1"/>
  <c r="F72" i="1"/>
  <c r="E72" i="1"/>
  <c r="G71" i="1"/>
  <c r="F71" i="1"/>
  <c r="D70" i="1"/>
  <c r="D68" i="1"/>
  <c r="G68" i="1" s="1"/>
  <c r="C68" i="1"/>
  <c r="C70" i="1" s="1"/>
  <c r="E67" i="1"/>
  <c r="G67" i="1" s="1"/>
  <c r="E65" i="1"/>
  <c r="D65" i="1"/>
  <c r="C65" i="1"/>
  <c r="B65" i="1"/>
  <c r="E64" i="1"/>
  <c r="C64" i="1"/>
  <c r="B64" i="1"/>
  <c r="E63" i="1"/>
  <c r="C63" i="1"/>
  <c r="B63" i="1"/>
  <c r="G61" i="1"/>
  <c r="E61" i="1"/>
  <c r="F61" i="1" s="1"/>
  <c r="D61" i="1"/>
  <c r="C61" i="1"/>
  <c r="B61" i="1"/>
  <c r="E59" i="1"/>
  <c r="E69" i="1" s="1"/>
  <c r="D59" i="1"/>
  <c r="C59" i="1"/>
  <c r="B59" i="1"/>
  <c r="G58" i="1"/>
  <c r="F58" i="1"/>
  <c r="B58" i="1"/>
  <c r="G57" i="1"/>
  <c r="F57" i="1"/>
  <c r="E57" i="1"/>
  <c r="D57" i="1"/>
  <c r="C57" i="1"/>
  <c r="B57" i="1"/>
  <c r="E56" i="1"/>
  <c r="G56" i="1" s="1"/>
  <c r="D56" i="1"/>
  <c r="C56" i="1"/>
  <c r="B56" i="1"/>
  <c r="G55" i="1"/>
  <c r="F55" i="1"/>
  <c r="E55" i="1"/>
  <c r="D55" i="1"/>
  <c r="C55" i="1"/>
  <c r="B55" i="1"/>
  <c r="E54" i="1"/>
  <c r="G54" i="1" s="1"/>
  <c r="D54" i="1"/>
  <c r="C54" i="1"/>
  <c r="B54" i="1"/>
  <c r="G52" i="1"/>
  <c r="F52" i="1"/>
  <c r="E52" i="1"/>
  <c r="D52" i="1"/>
  <c r="C52" i="1"/>
  <c r="B52" i="1"/>
  <c r="E51" i="1"/>
  <c r="G51" i="1" s="1"/>
  <c r="D51" i="1"/>
  <c r="C51" i="1"/>
  <c r="B51" i="1"/>
  <c r="G50" i="1"/>
  <c r="F50" i="1"/>
  <c r="E50" i="1"/>
  <c r="D50" i="1"/>
  <c r="C50" i="1"/>
  <c r="B50" i="1"/>
  <c r="E49" i="1"/>
  <c r="G49" i="1" s="1"/>
  <c r="D49" i="1"/>
  <c r="C49" i="1"/>
  <c r="E48" i="1"/>
  <c r="F48" i="1" s="1"/>
  <c r="D48" i="1"/>
  <c r="C48" i="1"/>
  <c r="B48" i="1"/>
  <c r="G47" i="1"/>
  <c r="E47" i="1"/>
  <c r="F47" i="1" s="1"/>
  <c r="D47" i="1"/>
  <c r="C47" i="1"/>
  <c r="B47" i="1"/>
  <c r="B45" i="1"/>
  <c r="G44" i="1"/>
  <c r="E44" i="1"/>
  <c r="F44" i="1" s="1"/>
  <c r="D44" i="1"/>
  <c r="D64" i="1" s="1"/>
  <c r="C44" i="1"/>
  <c r="C45" i="1" s="1"/>
  <c r="B44" i="1"/>
  <c r="E43" i="1"/>
  <c r="G43" i="1" s="1"/>
  <c r="D43" i="1"/>
  <c r="C43" i="1"/>
  <c r="B43" i="1"/>
  <c r="G42" i="1"/>
  <c r="E42" i="1"/>
  <c r="F42" i="1" s="1"/>
  <c r="D42" i="1"/>
  <c r="C42" i="1"/>
  <c r="B42" i="1"/>
  <c r="E41" i="1"/>
  <c r="F41" i="1" s="1"/>
  <c r="D41" i="1"/>
  <c r="C41" i="1"/>
  <c r="B41" i="1"/>
  <c r="G40" i="1"/>
  <c r="E40" i="1"/>
  <c r="F40" i="1" s="1"/>
  <c r="D40" i="1"/>
  <c r="C40" i="1"/>
  <c r="B40" i="1"/>
  <c r="B39" i="1"/>
  <c r="G38" i="1"/>
  <c r="E38" i="1"/>
  <c r="F38" i="1" s="1"/>
  <c r="D38" i="1"/>
  <c r="D39" i="1" s="1"/>
  <c r="C38" i="1"/>
  <c r="C39" i="1" s="1"/>
  <c r="B38" i="1"/>
  <c r="E37" i="1"/>
  <c r="G37" i="1" s="1"/>
  <c r="D37" i="1"/>
  <c r="C37" i="1"/>
  <c r="B37" i="1"/>
  <c r="G36" i="1"/>
  <c r="E36" i="1"/>
  <c r="F36" i="1" s="1"/>
  <c r="D36" i="1"/>
  <c r="C36" i="1"/>
  <c r="B36" i="1"/>
  <c r="E35" i="1"/>
  <c r="F35" i="1" s="1"/>
  <c r="D35" i="1"/>
  <c r="C35" i="1"/>
  <c r="B35" i="1"/>
  <c r="G34" i="1"/>
  <c r="E34" i="1"/>
  <c r="F34" i="1" s="1"/>
  <c r="D34" i="1"/>
  <c r="C34" i="1"/>
  <c r="B34" i="1"/>
  <c r="E33" i="1"/>
  <c r="F33" i="1" s="1"/>
  <c r="D33" i="1"/>
  <c r="C33" i="1"/>
  <c r="B33" i="1"/>
  <c r="G32" i="1"/>
  <c r="E32" i="1"/>
  <c r="F32" i="1" s="1"/>
  <c r="D32" i="1"/>
  <c r="C32" i="1"/>
  <c r="B32" i="1"/>
  <c r="E31" i="1"/>
  <c r="E39" i="1" s="1"/>
  <c r="D31" i="1"/>
  <c r="C31" i="1"/>
  <c r="B31" i="1"/>
  <c r="G39" i="1" l="1"/>
  <c r="F39" i="1"/>
  <c r="F69" i="1"/>
  <c r="G69" i="1"/>
  <c r="F31" i="1"/>
  <c r="F37" i="1"/>
  <c r="F43" i="1"/>
  <c r="F59" i="1"/>
  <c r="G33" i="1"/>
  <c r="G35" i="1"/>
  <c r="G41" i="1"/>
  <c r="G48" i="1"/>
  <c r="F49" i="1"/>
  <c r="F51" i="1"/>
  <c r="F54" i="1"/>
  <c r="F56" i="1"/>
  <c r="G59" i="1"/>
  <c r="F67" i="1"/>
  <c r="F68" i="1"/>
  <c r="E45" i="1"/>
  <c r="E70" i="1"/>
  <c r="G31" i="1"/>
  <c r="D45" i="1"/>
  <c r="D63" i="1"/>
  <c r="G70" i="1" l="1"/>
  <c r="E76" i="1"/>
  <c r="F70" i="1"/>
  <c r="F45" i="1"/>
  <c r="G45" i="1"/>
  <c r="G76" i="1" l="1"/>
  <c r="F76" i="1"/>
</calcChain>
</file>

<file path=xl/sharedStrings.xml><?xml version="1.0" encoding="utf-8"?>
<sst xmlns="http://schemas.openxmlformats.org/spreadsheetml/2006/main" count="105" uniqueCount="100">
  <si>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</si>
  <si>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</si>
  <si>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Рік 2022</t>
  </si>
  <si>
    <t>Коди</t>
  </si>
  <si>
    <t xml:space="preserve">Підприємство  </t>
  </si>
  <si>
    <t>КОМУНАЛЬНЕ ПІДПРИЄМСТВО "ЦЕНТРАЛІЗОВАНА ЗАКУПІВЕЛЬНА ОРГАНІЗАЦІЯ" ДНІПРОВСЬКОЇ МІСЬКОЇ РАДИ</t>
  </si>
  <si>
    <t xml:space="preserve">за ЄДРПОУ </t>
  </si>
  <si>
    <t xml:space="preserve">Організаційно-правова форма </t>
  </si>
  <si>
    <t xml:space="preserve">КОМУНАЛЬНЕ ПІДПРИЄМСТВО </t>
  </si>
  <si>
    <t>за КОПФГ</t>
  </si>
  <si>
    <t>Територія</t>
  </si>
  <si>
    <t>Дніпропетровська</t>
  </si>
  <si>
    <t>за КОАТУУ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</si>
  <si>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</si>
  <si>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Дніпровська міська рада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</si>
  <si>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</si>
  <si>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</si>
  <si>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</si>
  <si>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</si>
  <si>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</si>
  <si>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82.99</t>
  </si>
  <si>
    <t>Одиниця виміру, тис. гривень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</si>
  <si>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</si>
  <si>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</si>
  <si>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</si>
  <si>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</si>
  <si>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</si>
  <si>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>5 працівників</t>
  </si>
  <si>
    <t xml:space="preserve">Місцезнаходження  </t>
  </si>
  <si>
    <t>Яворницького Дмитра, буд. 75, м. ДНІПРО</t>
  </si>
  <si>
    <t xml:space="preserve">Телефон </t>
  </si>
  <si>
    <t xml:space="preserve">Прізвище та ініціали керівника  </t>
  </si>
  <si>
    <t xml:space="preserve"> Няттієва А.А.</t>
  </si>
  <si>
    <t>ЗВІТ</t>
  </si>
  <si>
    <t>ПРО ВИКОНАННЯ ФІНАНСОВОГО ПЛАНУ ПІДПРИЄМСТВА</t>
  </si>
  <si>
    <t>за  рік 2022</t>
  </si>
  <si>
    <t>Основні фінансові показники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</si>
  <si>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</si>
  <si>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</si>
  <si>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</si>
  <si>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</si>
  <si>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 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</si>
  <si>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</si>
  <si>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</si>
  <si>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</si>
  <si>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</si>
  <si>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</si>
  <si>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</si>
  <si>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</si>
  <si>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</si>
  <si>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</si>
  <si>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</si>
  <si>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</si>
  <si>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</si>
  <si>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EBITDA</t>
  </si>
  <si>
    <t>Рентабельність EBITDA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</si>
  <si>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</si>
  <si>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</si>
  <si>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</si>
  <si>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</si>
  <si>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</si>
  <si>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</si>
  <si>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</si>
  <si>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>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</si>
  <si>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</si>
  <si>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                           (з мінусом)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</si>
  <si>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</si>
  <si>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</si>
  <si>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</si>
  <si>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</si>
  <si>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</si>
  <si>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</si>
  <si>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</si>
  <si>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</si>
  <si>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</si>
  <si>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 xml:space="preserve">Вплив зміни валютних курсів на залишок коштів 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</si>
  <si>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</si>
  <si>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</si>
  <si>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</si>
  <si>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</si>
  <si>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</si>
  <si>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x</t>
  </si>
  <si>
    <t>Коефіцієнт рентабельності власного капіталу</t>
  </si>
  <si>
    <t>Коефіцієнт фінансової стійкості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</si>
  <si>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</si>
  <si>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</si>
  <si>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</si>
  <si>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</si>
  <si>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</si>
  <si>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</si>
  <si>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</si>
  <si>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</si>
  <si>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</si>
  <si>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</si>
  <si>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</si>
  <si>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Директор Комунального підприємства "Централізована закупівельна організація" Дніпровської міської ради</t>
  </si>
  <si>
    <t>А.А. Няттієва</t>
  </si>
  <si>
    <t xml:space="preserve">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</si>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</sst>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8"/>
      <color theme="0"/>
      <name val="Times New Roman"/>
      <family val="1"/>
      <charset val="204"/>
    </font>
    <font>
      <sz val="8"/>
      <name val="Arial"/>
      <family val="2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3" borderId="0" applyNumberFormat="0" applyFill="0" applyAlignment="0">
      <alignment horizontal="center"/>
      <protection locked="0"/>
    </xf>
    <xf numFmtId="0" fontId="11" fillId="0" borderId="0"/>
  </cellStyleXfs>
  <cellXfs count="69">
    <xf numFmtId="0" fontId="0" fillId="0" borderId="0" xfId="0"/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left" vertical="center" wrapText="1"/>
      <protection locked="0"/>
    </xf>
    <xf numFmtId="3" fontId="2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left" vertical="center" wrapText="1"/>
      <protection locked="0"/>
    </xf>
    <xf numFmtId="0" fontId="8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9" fontId="10" fillId="2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quotePrefix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5" xfId="3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</cellXfs>
  <cellStyles count="4">
    <cellStyle name="Normal_GSE DCF_Model_31_07_09 final" xfId="2"/>
    <cellStyle name="Обычный" xfId="0" builtinId="0"/>
    <cellStyle name="Обычный 2" xfId="3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1343025</xdr:colOff>
      <xdr:row>78</xdr:row>
      <xdr:rowOff>0</xdr:rowOff>
    </xdr:from>
    <xdr:to>
      <xdr:col>0</xdr:col>
      <xdr:colOff>4733925</xdr:colOff>
      <xdr:row>78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>
          <a:spLocks noChangeShapeType="1"/>
        </xdr:cNvSpPr>
      </xdr:nvSpPr>
      <xdr:spPr bwMode="auto">
        <a:xfrm>
          <a:off x="1343025" y="29498925"/>
          <a:ext cx="3390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>
          <a:spLocks noChangeShapeType="1"/>
        </xdr:cNvSpPr>
      </xdr:nvSpPr>
      <xdr:spPr bwMode="auto">
        <a:xfrm>
          <a:off x="6096000" y="29498925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>
          <a:spLocks noChangeShapeType="1"/>
        </xdr:cNvSpPr>
      </xdr:nvSpPr>
      <xdr:spPr bwMode="auto">
        <a:xfrm>
          <a:off x="11068050" y="29498925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32835966-Q4-2022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">
          <cell r="B9">
            <v>1000</v>
          </cell>
          <cell r="D9">
            <v>0</v>
          </cell>
          <cell r="E9">
            <v>22.3</v>
          </cell>
        </row>
        <row r="10">
          <cell r="B10">
            <v>1010</v>
          </cell>
          <cell r="C10">
            <v>419</v>
          </cell>
          <cell r="D10">
            <v>2295</v>
          </cell>
          <cell r="E10">
            <v>1756.9</v>
          </cell>
        </row>
        <row r="21">
          <cell r="B21">
            <v>1020</v>
          </cell>
          <cell r="C21">
            <v>-419</v>
          </cell>
          <cell r="D21">
            <v>-2295</v>
          </cell>
          <cell r="E21">
            <v>-1734.6000000000001</v>
          </cell>
        </row>
        <row r="22">
          <cell r="E22">
            <v>1441</v>
          </cell>
        </row>
        <row r="25">
          <cell r="B25">
            <v>1040</v>
          </cell>
          <cell r="C25">
            <v>10</v>
          </cell>
          <cell r="D25">
            <v>117</v>
          </cell>
          <cell r="E25">
            <v>52.669999999999995</v>
          </cell>
        </row>
        <row r="53">
          <cell r="B53">
            <v>1070</v>
          </cell>
        </row>
        <row r="60">
          <cell r="C60">
            <v>0</v>
          </cell>
          <cell r="D60">
            <v>0</v>
          </cell>
          <cell r="E60">
            <v>0</v>
          </cell>
        </row>
        <row r="66">
          <cell r="B66">
            <v>1100</v>
          </cell>
          <cell r="C66">
            <v>-429</v>
          </cell>
          <cell r="D66">
            <v>-2412</v>
          </cell>
          <cell r="E66">
            <v>-346.27000000000015</v>
          </cell>
        </row>
        <row r="75">
          <cell r="B75">
            <v>1170</v>
          </cell>
          <cell r="C75">
            <v>-429</v>
          </cell>
          <cell r="D75">
            <v>-2412</v>
          </cell>
          <cell r="E75">
            <v>-346.27000000000015</v>
          </cell>
        </row>
        <row r="76">
          <cell r="B76">
            <v>1180</v>
          </cell>
        </row>
        <row r="78">
          <cell r="B78">
            <v>1200</v>
          </cell>
          <cell r="C78">
            <v>-429</v>
          </cell>
          <cell r="D78">
            <v>-2412</v>
          </cell>
          <cell r="E78">
            <v>-346.27000000000015</v>
          </cell>
        </row>
        <row r="83">
          <cell r="B83">
            <v>1300</v>
          </cell>
        </row>
        <row r="84">
          <cell r="B84">
            <v>1310</v>
          </cell>
          <cell r="C84">
            <v>0</v>
          </cell>
          <cell r="D84">
            <v>0</v>
          </cell>
          <cell r="E84">
            <v>0</v>
          </cell>
        </row>
        <row r="85">
          <cell r="B85">
            <v>1320</v>
          </cell>
        </row>
        <row r="94">
          <cell r="B94">
            <v>1410</v>
          </cell>
          <cell r="C94">
            <v>-429</v>
          </cell>
          <cell r="D94">
            <v>-2412</v>
          </cell>
          <cell r="E94">
            <v>-326.97000000000014</v>
          </cell>
        </row>
      </sheetData>
      <sheetData sheetId="2">
        <row r="9">
          <cell r="C9">
            <v>0</v>
          </cell>
          <cell r="D9">
            <v>0</v>
          </cell>
          <cell r="E9">
            <v>0</v>
          </cell>
        </row>
        <row r="20">
          <cell r="B20">
            <v>2100</v>
          </cell>
        </row>
        <row r="23">
          <cell r="B23">
            <v>2110</v>
          </cell>
        </row>
        <row r="26">
          <cell r="B26">
            <v>2140</v>
          </cell>
          <cell r="C26">
            <v>67</v>
          </cell>
          <cell r="D26">
            <v>262</v>
          </cell>
          <cell r="E26">
            <v>209.99999999999997</v>
          </cell>
        </row>
        <row r="37">
          <cell r="B37">
            <v>2150</v>
          </cell>
          <cell r="C37">
            <v>76</v>
          </cell>
          <cell r="D37">
            <v>296</v>
          </cell>
          <cell r="E37">
            <v>238.5</v>
          </cell>
        </row>
        <row r="38">
          <cell r="B38">
            <v>2200</v>
          </cell>
          <cell r="C38">
            <v>143</v>
          </cell>
          <cell r="D38">
            <v>558</v>
          </cell>
          <cell r="E38">
            <v>448.5</v>
          </cell>
        </row>
      </sheetData>
      <sheetData sheetId="3">
        <row r="11">
          <cell r="E11">
            <v>19.3</v>
          </cell>
        </row>
        <row r="22">
          <cell r="B22">
            <v>3090</v>
          </cell>
          <cell r="C22">
            <v>-429</v>
          </cell>
          <cell r="D22">
            <v>-2412</v>
          </cell>
          <cell r="E22">
            <v>-195.13000000000011</v>
          </cell>
        </row>
        <row r="34">
          <cell r="E34">
            <v>92.8</v>
          </cell>
        </row>
        <row r="39">
          <cell r="B39">
            <v>3320</v>
          </cell>
          <cell r="C39">
            <v>0</v>
          </cell>
          <cell r="D39">
            <v>-360</v>
          </cell>
          <cell r="E39">
            <v>-92.8</v>
          </cell>
        </row>
        <row r="66">
          <cell r="B66">
            <v>3580</v>
          </cell>
          <cell r="C66">
            <v>500</v>
          </cell>
          <cell r="D66">
            <v>2772</v>
          </cell>
          <cell r="E66">
            <v>281.2</v>
          </cell>
        </row>
        <row r="68">
          <cell r="B68">
            <v>3600</v>
          </cell>
          <cell r="D68">
            <v>71</v>
          </cell>
          <cell r="E68">
            <v>71</v>
          </cell>
        </row>
        <row r="69">
          <cell r="B69">
            <v>3610</v>
          </cell>
        </row>
        <row r="70">
          <cell r="B70">
            <v>3620</v>
          </cell>
          <cell r="C70">
            <v>71</v>
          </cell>
          <cell r="D70">
            <v>71</v>
          </cell>
          <cell r="E70">
            <v>64.269999999999868</v>
          </cell>
        </row>
      </sheetData>
      <sheetData sheetId="4">
        <row r="6">
          <cell r="B6">
            <v>4000</v>
          </cell>
          <cell r="C6">
            <v>0</v>
          </cell>
          <cell r="D6">
            <v>299</v>
          </cell>
          <cell r="E6">
            <v>92.8</v>
          </cell>
        </row>
      </sheetData>
      <sheetData sheetId="5">
        <row r="8">
          <cell r="B8">
            <v>5010</v>
          </cell>
        </row>
        <row r="9">
          <cell r="B9">
            <v>5020</v>
          </cell>
          <cell r="D9">
            <v>-6.042253521126761</v>
          </cell>
          <cell r="E9">
            <v>-2.1587905236907741</v>
          </cell>
        </row>
        <row r="10">
          <cell r="B10">
            <v>5030</v>
          </cell>
          <cell r="D10" t="e">
            <v>#DIV/0!</v>
          </cell>
          <cell r="E10">
            <v>-55.849999999999874</v>
          </cell>
        </row>
        <row r="11">
          <cell r="B11">
            <v>5040</v>
          </cell>
        </row>
        <row r="14">
          <cell r="B14">
            <v>5110</v>
          </cell>
          <cell r="D14" t="e">
            <v>#DIV/0!</v>
          </cell>
          <cell r="E14">
            <v>4.0207522697795185E-2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zoomScale="60" zoomScaleNormal="60" workbookViewId="0">
      <selection activeCell="A23" sqref="A23:G23"/>
    </sheetView>
  </sheetViews>
  <sheetFormatPr defaultColWidth="9.140625" defaultRowHeight="23.25" x14ac:dyDescent="0.2"/>
  <cols>
    <col min="1" max="1" width="72.5703125" style="5" customWidth="1"/>
    <col min="2" max="2" width="17.140625" style="45" customWidth="1"/>
    <col min="3" max="3" width="25.28515625" style="45" customWidth="1"/>
    <col min="4" max="4" width="27.5703125" style="45" customWidth="1"/>
    <col min="5" max="5" width="23.42578125" style="45" customWidth="1"/>
    <col min="6" max="6" width="23.85546875" style="45" customWidth="1"/>
    <col min="7" max="7" width="22.42578125" style="45" customWidth="1"/>
    <col min="8" max="8" width="10" style="5" customWidth="1"/>
    <col min="9" max="9" width="9.5703125" style="5" customWidth="1"/>
    <col min="10" max="16384" width="9.140625" style="5"/>
  </cols>
  <sheetData>
    <row r="1" spans="1:11" ht="23.25" customHeight="1" x14ac:dyDescent="0.35">
      <c r="A1" s="1"/>
      <c r="B1" s="2"/>
      <c r="C1" s="3"/>
      <c r="D1" s="1"/>
      <c r="E1" s="1" t="s">
        <v>0</v>
      </c>
      <c r="F1" s="1"/>
      <c r="G1" s="1"/>
      <c r="H1" s="4"/>
      <c r="I1" s="4"/>
      <c r="J1" s="4"/>
      <c r="K1" s="4"/>
    </row>
    <row r="2" spans="1:11" ht="18.75" customHeight="1" x14ac:dyDescent="0.35">
      <c r="A2" s="6"/>
      <c r="B2" s="3"/>
      <c r="C2" s="3"/>
      <c r="D2" s="7"/>
      <c r="E2" s="66" t="s">
        <v>1</v>
      </c>
      <c r="F2" s="66"/>
      <c r="G2" s="66"/>
      <c r="H2" s="4"/>
      <c r="I2" s="4"/>
      <c r="J2" s="4"/>
      <c r="K2" s="4"/>
    </row>
    <row r="3" spans="1:11" ht="18.75" customHeight="1" x14ac:dyDescent="0.35">
      <c r="A3" s="3"/>
      <c r="B3" s="3"/>
      <c r="C3" s="7"/>
      <c r="D3" s="7"/>
      <c r="E3" s="66"/>
      <c r="F3" s="66"/>
      <c r="G3" s="66"/>
      <c r="H3" s="4"/>
      <c r="I3" s="4"/>
      <c r="J3" s="4"/>
      <c r="K3" s="4"/>
    </row>
    <row r="4" spans="1:11" ht="18.75" customHeight="1" x14ac:dyDescent="0.35">
      <c r="A4" s="3"/>
      <c r="B4" s="3"/>
      <c r="C4" s="7"/>
      <c r="D4" s="7"/>
      <c r="E4" s="66"/>
      <c r="F4" s="66"/>
      <c r="G4" s="66"/>
      <c r="H4" s="4"/>
      <c r="I4" s="4"/>
      <c r="J4" s="4"/>
      <c r="K4" s="4"/>
    </row>
    <row r="5" spans="1:11" ht="84" customHeight="1" x14ac:dyDescent="0.2">
      <c r="A5" s="1"/>
      <c r="B5" s="8"/>
      <c r="C5" s="8"/>
      <c r="D5" s="3"/>
      <c r="E5" s="67"/>
      <c r="F5" s="67"/>
      <c r="G5" s="67"/>
    </row>
    <row r="6" spans="1:11" ht="25.5" customHeight="1" x14ac:dyDescent="0.2">
      <c r="A6" s="9"/>
      <c r="B6" s="62"/>
      <c r="C6" s="62"/>
      <c r="D6" s="62"/>
      <c r="E6" s="10"/>
      <c r="F6" s="11" t="s">
        <v>2</v>
      </c>
      <c r="G6" s="12" t="s">
        <v>3</v>
      </c>
    </row>
    <row r="7" spans="1:11" ht="61.5" customHeight="1" x14ac:dyDescent="0.2">
      <c r="A7" s="13" t="s">
        <v>4</v>
      </c>
      <c r="B7" s="68" t="s">
        <v>5</v>
      </c>
      <c r="C7" s="68"/>
      <c r="D7" s="68"/>
      <c r="E7" s="14"/>
      <c r="F7" s="15" t="s">
        <v>6</v>
      </c>
      <c r="G7" s="12">
        <v>32835966</v>
      </c>
    </row>
    <row r="8" spans="1:11" ht="25.5" customHeight="1" x14ac:dyDescent="0.2">
      <c r="A8" s="9" t="s">
        <v>7</v>
      </c>
      <c r="B8" s="68" t="s">
        <v>8</v>
      </c>
      <c r="C8" s="68"/>
      <c r="D8" s="68"/>
      <c r="E8" s="10"/>
      <c r="F8" s="15" t="s">
        <v>9</v>
      </c>
      <c r="G8" s="12">
        <v>150</v>
      </c>
    </row>
    <row r="9" spans="1:11" ht="25.5" customHeight="1" x14ac:dyDescent="0.2">
      <c r="A9" s="9" t="s">
        <v>10</v>
      </c>
      <c r="B9" s="62" t="s">
        <v>11</v>
      </c>
      <c r="C9" s="62"/>
      <c r="D9" s="62"/>
      <c r="E9" s="10"/>
      <c r="F9" s="15" t="s">
        <v>12</v>
      </c>
      <c r="G9" s="12">
        <v>1210100000</v>
      </c>
    </row>
    <row r="10" spans="1:11" ht="25.5" customHeight="1" x14ac:dyDescent="0.2">
      <c r="A10" s="13" t="s">
        <v>13</v>
      </c>
      <c r="B10" s="62" t="s">
        <v>14</v>
      </c>
      <c r="C10" s="62"/>
      <c r="D10" s="62"/>
      <c r="E10" s="14"/>
      <c r="F10" s="15" t="s">
        <v>15</v>
      </c>
      <c r="G10" s="12">
        <v>1009</v>
      </c>
    </row>
    <row r="11" spans="1:11" ht="25.5" customHeight="1" x14ac:dyDescent="0.2">
      <c r="A11" s="13" t="s">
        <v>16</v>
      </c>
      <c r="B11" s="62"/>
      <c r="C11" s="62"/>
      <c r="D11" s="62"/>
      <c r="E11" s="14"/>
      <c r="F11" s="15" t="s">
        <v>17</v>
      </c>
      <c r="G11" s="12"/>
    </row>
    <row r="12" spans="1:11" ht="25.5" customHeight="1" x14ac:dyDescent="0.2">
      <c r="A12" s="13" t="s">
        <v>18</v>
      </c>
      <c r="B12" s="62"/>
      <c r="C12" s="62"/>
      <c r="D12" s="62"/>
      <c r="E12" s="14"/>
      <c r="F12" s="15" t="s">
        <v>19</v>
      </c>
      <c r="G12" s="12" t="s">
        <v>20</v>
      </c>
    </row>
    <row r="13" spans="1:11" ht="25.5" customHeight="1" x14ac:dyDescent="0.2">
      <c r="A13" s="13" t="s">
        <v>21</v>
      </c>
      <c r="B13" s="62"/>
      <c r="C13" s="62"/>
      <c r="D13" s="62"/>
      <c r="E13" s="62" t="s">
        <v>22</v>
      </c>
      <c r="F13" s="64"/>
      <c r="G13" s="16"/>
    </row>
    <row r="14" spans="1:11" ht="25.5" customHeight="1" x14ac:dyDescent="0.2">
      <c r="A14" s="13" t="s">
        <v>23</v>
      </c>
      <c r="B14" s="62" t="s">
        <v>24</v>
      </c>
      <c r="C14" s="62"/>
      <c r="D14" s="62"/>
      <c r="E14" s="62" t="s">
        <v>25</v>
      </c>
      <c r="F14" s="65"/>
      <c r="G14" s="16"/>
    </row>
    <row r="15" spans="1:11" ht="25.5" customHeight="1" x14ac:dyDescent="0.2">
      <c r="A15" s="13" t="s">
        <v>26</v>
      </c>
      <c r="B15" s="62" t="s">
        <v>27</v>
      </c>
      <c r="C15" s="62"/>
      <c r="D15" s="62"/>
      <c r="E15" s="17"/>
      <c r="F15" s="17"/>
      <c r="G15" s="17"/>
    </row>
    <row r="16" spans="1:11" ht="25.5" customHeight="1" x14ac:dyDescent="0.2">
      <c r="A16" s="9" t="s">
        <v>28</v>
      </c>
      <c r="B16" s="62" t="s">
        <v>29</v>
      </c>
      <c r="C16" s="62"/>
      <c r="D16" s="62"/>
      <c r="E16" s="18"/>
      <c r="F16" s="18"/>
      <c r="G16" s="18"/>
    </row>
    <row r="17" spans="1:17" ht="25.5" customHeight="1" x14ac:dyDescent="0.2">
      <c r="A17" s="13" t="s">
        <v>30</v>
      </c>
      <c r="B17" s="62">
        <v>972923268</v>
      </c>
      <c r="C17" s="62"/>
      <c r="D17" s="62"/>
      <c r="E17" s="17"/>
      <c r="F17" s="17"/>
      <c r="G17" s="17"/>
    </row>
    <row r="18" spans="1:17" ht="25.5" customHeight="1" x14ac:dyDescent="0.2">
      <c r="A18" s="9" t="s">
        <v>31</v>
      </c>
      <c r="B18" s="62" t="s">
        <v>32</v>
      </c>
      <c r="C18" s="62"/>
      <c r="D18" s="62"/>
      <c r="E18" s="18"/>
      <c r="F18" s="18"/>
      <c r="G18" s="18"/>
    </row>
    <row r="19" spans="1:17" ht="13.5" customHeight="1" x14ac:dyDescent="0.2">
      <c r="A19" s="19"/>
      <c r="B19" s="1"/>
      <c r="C19" s="1"/>
      <c r="D19" s="1"/>
      <c r="E19" s="1"/>
      <c r="F19" s="1"/>
      <c r="G19" s="1"/>
    </row>
    <row r="20" spans="1:17" ht="46.5" customHeight="1" x14ac:dyDescent="0.2">
      <c r="A20" s="63" t="s">
        <v>33</v>
      </c>
      <c r="B20" s="63"/>
      <c r="C20" s="63"/>
      <c r="D20" s="63"/>
      <c r="E20" s="63"/>
      <c r="F20" s="63"/>
      <c r="G20" s="63"/>
    </row>
    <row r="21" spans="1:17" ht="27" x14ac:dyDescent="0.2">
      <c r="A21" s="63" t="s">
        <v>34</v>
      </c>
      <c r="B21" s="63"/>
      <c r="C21" s="63"/>
      <c r="D21" s="63"/>
      <c r="E21" s="63"/>
      <c r="F21" s="63"/>
      <c r="G21" s="63"/>
    </row>
    <row r="22" spans="1:17" x14ac:dyDescent="0.2">
      <c r="A22" s="55" t="s">
        <v>35</v>
      </c>
      <c r="B22" s="55"/>
      <c r="C22" s="55"/>
      <c r="D22" s="55"/>
      <c r="E22" s="55"/>
      <c r="F22" s="55"/>
      <c r="G22" s="55"/>
    </row>
    <row r="23" spans="1:17" x14ac:dyDescent="0.2">
      <c r="A23" s="46"/>
      <c r="B23" s="46"/>
      <c r="C23" s="46"/>
      <c r="D23" s="46"/>
      <c r="E23" s="46"/>
      <c r="F23" s="46"/>
      <c r="G23" s="46"/>
    </row>
    <row r="24" spans="1:17" ht="9" customHeight="1" x14ac:dyDescent="0.2">
      <c r="A24" s="20"/>
      <c r="B24" s="20"/>
      <c r="C24" s="20"/>
      <c r="D24" s="20"/>
      <c r="E24" s="20"/>
      <c r="F24" s="20"/>
      <c r="G24" s="20"/>
    </row>
    <row r="25" spans="1:17" x14ac:dyDescent="0.2">
      <c r="A25" s="56" t="s">
        <v>36</v>
      </c>
      <c r="B25" s="56"/>
      <c r="C25" s="56"/>
      <c r="D25" s="56"/>
      <c r="E25" s="56"/>
      <c r="F25" s="56"/>
      <c r="G25" s="56"/>
    </row>
    <row r="26" spans="1:17" ht="12" customHeight="1" x14ac:dyDescent="0.2">
      <c r="B26" s="21"/>
      <c r="C26" s="21"/>
      <c r="D26" s="21"/>
      <c r="E26" s="21"/>
      <c r="F26" s="21"/>
      <c r="G26" s="21"/>
    </row>
    <row r="27" spans="1:17" ht="43.5" customHeight="1" x14ac:dyDescent="0.2">
      <c r="A27" s="57" t="s">
        <v>37</v>
      </c>
      <c r="B27" s="58" t="s">
        <v>38</v>
      </c>
      <c r="C27" s="59" t="s">
        <v>39</v>
      </c>
      <c r="D27" s="61" t="s">
        <v>40</v>
      </c>
      <c r="E27" s="61"/>
      <c r="F27" s="61"/>
      <c r="G27" s="61"/>
      <c r="Q27" s="5" t="s">
        <v>41</v>
      </c>
    </row>
    <row r="28" spans="1:17" ht="44.25" customHeight="1" x14ac:dyDescent="0.2">
      <c r="A28" s="57"/>
      <c r="B28" s="58"/>
      <c r="C28" s="60"/>
      <c r="D28" s="22" t="s">
        <v>42</v>
      </c>
      <c r="E28" s="22" t="s">
        <v>43</v>
      </c>
      <c r="F28" s="22" t="s">
        <v>44</v>
      </c>
      <c r="G28" s="22" t="s">
        <v>45</v>
      </c>
    </row>
    <row r="29" spans="1:17" ht="30" customHeight="1" x14ac:dyDescent="0.2">
      <c r="A29" s="23">
        <v>1</v>
      </c>
      <c r="B29" s="24">
        <v>2</v>
      </c>
      <c r="C29" s="23">
        <v>3</v>
      </c>
      <c r="D29" s="23">
        <v>4</v>
      </c>
      <c r="E29" s="24">
        <v>5</v>
      </c>
      <c r="F29" s="23">
        <v>6</v>
      </c>
      <c r="G29" s="24">
        <v>7</v>
      </c>
    </row>
    <row r="30" spans="1:17" ht="24.95" customHeight="1" x14ac:dyDescent="0.2">
      <c r="A30" s="48" t="s">
        <v>46</v>
      </c>
      <c r="B30" s="48"/>
      <c r="C30" s="48"/>
      <c r="D30" s="48"/>
      <c r="E30" s="48"/>
      <c r="F30" s="48"/>
      <c r="G30" s="48"/>
    </row>
    <row r="31" spans="1:17" ht="46.5" x14ac:dyDescent="0.2">
      <c r="A31" s="25" t="s">
        <v>47</v>
      </c>
      <c r="B31" s="24">
        <f>'[36]1. Фін результат'!B9</f>
        <v>1000</v>
      </c>
      <c r="C31" s="26">
        <f>'[36]1. Фін результат'!C9</f>
        <v>0</v>
      </c>
      <c r="D31" s="26">
        <f>'[36]1. Фін результат'!D9</f>
        <v>0</v>
      </c>
      <c r="E31" s="26">
        <f>'[36]1. Фін результат'!E9</f>
        <v>22.3</v>
      </c>
      <c r="F31" s="26">
        <f>E31-D31</f>
        <v>22.3</v>
      </c>
      <c r="G31" s="27" t="e">
        <f>E31/D31*100</f>
        <v>#DIV/0!</v>
      </c>
    </row>
    <row r="32" spans="1:17" ht="46.5" x14ac:dyDescent="0.2">
      <c r="A32" s="25" t="s">
        <v>48</v>
      </c>
      <c r="B32" s="24">
        <f>'[36]1. Фін результат'!B10</f>
        <v>1010</v>
      </c>
      <c r="C32" s="26">
        <f>'[36]1. Фін результат'!C10</f>
        <v>419</v>
      </c>
      <c r="D32" s="26">
        <f>'[36]1. Фін результат'!D10</f>
        <v>2295</v>
      </c>
      <c r="E32" s="26">
        <f>'[36]1. Фін результат'!E10</f>
        <v>1756.9</v>
      </c>
      <c r="F32" s="26">
        <f t="shared" ref="F32:F45" si="0">E32-D32</f>
        <v>-538.09999999999991</v>
      </c>
      <c r="G32" s="28">
        <f t="shared" ref="G32:G45" si="1">E32/D32*100</f>
        <v>76.553376906318078</v>
      </c>
    </row>
    <row r="33" spans="1:7" x14ac:dyDescent="0.2">
      <c r="A33" s="29" t="s">
        <v>49</v>
      </c>
      <c r="B33" s="24">
        <f>'[36]1. Фін результат'!B21</f>
        <v>1020</v>
      </c>
      <c r="C33" s="26">
        <f>'[36]1. Фін результат'!C21</f>
        <v>-419</v>
      </c>
      <c r="D33" s="26">
        <f>'[36]1. Фін результат'!D21</f>
        <v>-2295</v>
      </c>
      <c r="E33" s="26">
        <f>'[36]1. Фін результат'!E21</f>
        <v>-1734.6000000000001</v>
      </c>
      <c r="F33" s="26">
        <f t="shared" si="0"/>
        <v>560.39999999999986</v>
      </c>
      <c r="G33" s="28">
        <f t="shared" si="1"/>
        <v>75.581699346405244</v>
      </c>
    </row>
    <row r="34" spans="1:7" x14ac:dyDescent="0.2">
      <c r="A34" s="25" t="s">
        <v>50</v>
      </c>
      <c r="B34" s="24">
        <f>'[36]1. Фін результат'!B25</f>
        <v>1040</v>
      </c>
      <c r="C34" s="26">
        <f>'[36]1. Фін результат'!C25</f>
        <v>10</v>
      </c>
      <c r="D34" s="26">
        <f>'[36]1. Фін результат'!D25</f>
        <v>117</v>
      </c>
      <c r="E34" s="26">
        <f>'[36]1. Фін результат'!E25</f>
        <v>52.669999999999995</v>
      </c>
      <c r="F34" s="26">
        <f t="shared" si="0"/>
        <v>-64.330000000000013</v>
      </c>
      <c r="G34" s="28">
        <f t="shared" si="1"/>
        <v>45.01709401709401</v>
      </c>
    </row>
    <row r="35" spans="1:7" x14ac:dyDescent="0.2">
      <c r="A35" s="25" t="s">
        <v>51</v>
      </c>
      <c r="B35" s="24">
        <f>'[36]1. Фін результат'!B53</f>
        <v>1070</v>
      </c>
      <c r="C35" s="26">
        <f>'[36]1. Фін результат'!C53</f>
        <v>0</v>
      </c>
      <c r="D35" s="26">
        <f>'[36]1. Фін результат'!D53</f>
        <v>0</v>
      </c>
      <c r="E35" s="26">
        <f>'[36]1. Фін результат'!E53</f>
        <v>0</v>
      </c>
      <c r="F35" s="26">
        <f t="shared" si="0"/>
        <v>0</v>
      </c>
      <c r="G35" s="27" t="e">
        <f t="shared" si="1"/>
        <v>#DIV/0!</v>
      </c>
    </row>
    <row r="36" spans="1:7" x14ac:dyDescent="0.2">
      <c r="A36" s="25" t="s">
        <v>52</v>
      </c>
      <c r="B36" s="24">
        <f>'[36]1. Фін результат'!B83</f>
        <v>1300</v>
      </c>
      <c r="C36" s="26">
        <f>'[36]1. Фін результат'!C22-'[36]1. Фін результат'!C60</f>
        <v>0</v>
      </c>
      <c r="D36" s="26">
        <f>'[36]1. Фін результат'!D22-'[36]1. Фін результат'!D60</f>
        <v>0</v>
      </c>
      <c r="E36" s="26">
        <f>'[36]1. Фін результат'!E22-'[36]1. Фін результат'!E60</f>
        <v>1441</v>
      </c>
      <c r="F36" s="26">
        <f t="shared" si="0"/>
        <v>1441</v>
      </c>
      <c r="G36" s="27" t="e">
        <f t="shared" si="1"/>
        <v>#DIV/0!</v>
      </c>
    </row>
    <row r="37" spans="1:7" ht="45" x14ac:dyDescent="0.2">
      <c r="A37" s="30" t="s">
        <v>53</v>
      </c>
      <c r="B37" s="24">
        <f>'[36]1. Фін результат'!B66</f>
        <v>1100</v>
      </c>
      <c r="C37" s="26">
        <f>'[36]1. Фін результат'!C66</f>
        <v>-429</v>
      </c>
      <c r="D37" s="26">
        <f>'[36]1. Фін результат'!D66</f>
        <v>-2412</v>
      </c>
      <c r="E37" s="26">
        <f>'[36]1. Фін результат'!E66</f>
        <v>-346.27000000000015</v>
      </c>
      <c r="F37" s="26">
        <f t="shared" si="0"/>
        <v>2065.73</v>
      </c>
      <c r="G37" s="28">
        <f t="shared" si="1"/>
        <v>14.356135986733007</v>
      </c>
    </row>
    <row r="38" spans="1:7" x14ac:dyDescent="0.2">
      <c r="A38" s="31" t="s">
        <v>54</v>
      </c>
      <c r="B38" s="24">
        <f>'[36]1. Фін результат'!B94</f>
        <v>1410</v>
      </c>
      <c r="C38" s="26">
        <f>'[36]1. Фін результат'!C94</f>
        <v>-429</v>
      </c>
      <c r="D38" s="26">
        <f>'[36]1. Фін результат'!D94</f>
        <v>-2412</v>
      </c>
      <c r="E38" s="26">
        <f>'[36]1. Фін результат'!E94</f>
        <v>-326.97000000000014</v>
      </c>
      <c r="F38" s="26">
        <f t="shared" si="0"/>
        <v>2085.0299999999997</v>
      </c>
      <c r="G38" s="28">
        <f t="shared" si="1"/>
        <v>13.555970149253739</v>
      </c>
    </row>
    <row r="39" spans="1:7" x14ac:dyDescent="0.2">
      <c r="A39" s="32" t="s">
        <v>55</v>
      </c>
      <c r="B39" s="24">
        <f>'[36] 5. Коефіцієнти'!B8</f>
        <v>5010</v>
      </c>
      <c r="C39" s="33" t="e">
        <f>'Лист 1'!C38/'Лист 1'!C31</f>
        <v>#DIV/0!</v>
      </c>
      <c r="D39" s="33" t="e">
        <f>'Лист 1'!D38/'Лист 1'!D31</f>
        <v>#DIV/0!</v>
      </c>
      <c r="E39" s="33">
        <f>'Лист 1'!E38/'Лист 1'!E31</f>
        <v>-14.662331838565029</v>
      </c>
      <c r="F39" s="34" t="e">
        <f t="shared" si="0"/>
        <v>#DIV/0!</v>
      </c>
      <c r="G39" s="27" t="e">
        <f t="shared" si="1"/>
        <v>#DIV/0!</v>
      </c>
    </row>
    <row r="40" spans="1:7" ht="46.5" x14ac:dyDescent="0.2">
      <c r="A40" s="32" t="s">
        <v>56</v>
      </c>
      <c r="B40" s="24">
        <f>'[36]1. Фін результат'!B84</f>
        <v>1310</v>
      </c>
      <c r="C40" s="26">
        <f>'[36]1. Фін результат'!C84</f>
        <v>0</v>
      </c>
      <c r="D40" s="26">
        <f>'[36]1. Фін результат'!D84</f>
        <v>0</v>
      </c>
      <c r="E40" s="26">
        <f>'[36]1. Фін результат'!E84</f>
        <v>0</v>
      </c>
      <c r="F40" s="26">
        <f t="shared" si="0"/>
        <v>0</v>
      </c>
      <c r="G40" s="27" t="e">
        <f t="shared" si="1"/>
        <v>#DIV/0!</v>
      </c>
    </row>
    <row r="41" spans="1:7" x14ac:dyDescent="0.2">
      <c r="A41" s="25" t="s">
        <v>57</v>
      </c>
      <c r="B41" s="24">
        <f>'[36]1. Фін результат'!B85</f>
        <v>1320</v>
      </c>
      <c r="C41" s="26">
        <f>'[36]1. Фін результат'!C71-'[36]1. Фін результат'!C73</f>
        <v>0</v>
      </c>
      <c r="D41" s="26">
        <f>'[36]1. Фін результат'!D71-'[36]1. Фін результат'!D73</f>
        <v>0</v>
      </c>
      <c r="E41" s="26">
        <f>'[36]1. Фін результат'!E71-'[36]1. Фін результат'!E73</f>
        <v>0</v>
      </c>
      <c r="F41" s="26">
        <f t="shared" si="0"/>
        <v>0</v>
      </c>
      <c r="G41" s="27" t="e">
        <f t="shared" si="1"/>
        <v>#DIV/0!</v>
      </c>
    </row>
    <row r="42" spans="1:7" x14ac:dyDescent="0.2">
      <c r="A42" s="31" t="s">
        <v>58</v>
      </c>
      <c r="B42" s="24">
        <f>'[36]1. Фін результат'!B75</f>
        <v>1170</v>
      </c>
      <c r="C42" s="26">
        <f>'[36]1. Фін результат'!C75</f>
        <v>-429</v>
      </c>
      <c r="D42" s="26">
        <f>'[36]1. Фін результат'!D75</f>
        <v>-2412</v>
      </c>
      <c r="E42" s="26">
        <f>'[36]1. Фін результат'!E75</f>
        <v>-346.27000000000015</v>
      </c>
      <c r="F42" s="26">
        <f t="shared" si="0"/>
        <v>2065.73</v>
      </c>
      <c r="G42" s="28">
        <f t="shared" si="1"/>
        <v>14.356135986733007</v>
      </c>
    </row>
    <row r="43" spans="1:7" x14ac:dyDescent="0.2">
      <c r="A43" s="35" t="s">
        <v>59</v>
      </c>
      <c r="B43" s="24">
        <f>'[36]1. Фін результат'!B76</f>
        <v>1180</v>
      </c>
      <c r="C43" s="26">
        <f>'[36]1. Фін результат'!C76</f>
        <v>0</v>
      </c>
      <c r="D43" s="26">
        <f>'[36]1. Фін результат'!D76</f>
        <v>0</v>
      </c>
      <c r="E43" s="26">
        <f>'[36]1. Фін результат'!E76</f>
        <v>0</v>
      </c>
      <c r="F43" s="26">
        <f t="shared" si="0"/>
        <v>0</v>
      </c>
      <c r="G43" s="27" t="e">
        <f t="shared" si="1"/>
        <v>#DIV/0!</v>
      </c>
    </row>
    <row r="44" spans="1:7" x14ac:dyDescent="0.2">
      <c r="A44" s="30" t="s">
        <v>60</v>
      </c>
      <c r="B44" s="24">
        <f>'[36]1. Фін результат'!B78</f>
        <v>1200</v>
      </c>
      <c r="C44" s="26">
        <f>'[36]1. Фін результат'!C78</f>
        <v>-429</v>
      </c>
      <c r="D44" s="26">
        <f>'[36]1. Фін результат'!D78</f>
        <v>-2412</v>
      </c>
      <c r="E44" s="26">
        <f>'[36]1. Фін результат'!E78</f>
        <v>-346.27000000000015</v>
      </c>
      <c r="F44" s="26">
        <f t="shared" si="0"/>
        <v>2065.73</v>
      </c>
      <c r="G44" s="28">
        <f t="shared" si="1"/>
        <v>14.356135986733007</v>
      </c>
    </row>
    <row r="45" spans="1:7" x14ac:dyDescent="0.2">
      <c r="A45" s="32" t="s">
        <v>61</v>
      </c>
      <c r="B45" s="24">
        <f>'[36] 5. Коефіцієнти'!B11</f>
        <v>5040</v>
      </c>
      <c r="C45" s="34" t="e">
        <f>C44/C31</f>
        <v>#DIV/0!</v>
      </c>
      <c r="D45" s="34" t="e">
        <f>D44/D31</f>
        <v>#DIV/0!</v>
      </c>
      <c r="E45" s="34">
        <f>E44/E31</f>
        <v>-15.527802690582966</v>
      </c>
      <c r="F45" s="34" t="e">
        <f t="shared" si="0"/>
        <v>#DIV/0!</v>
      </c>
      <c r="G45" s="27" t="e">
        <f t="shared" si="1"/>
        <v>#DIV/0!</v>
      </c>
    </row>
    <row r="46" spans="1:7" x14ac:dyDescent="0.2">
      <c r="A46" s="49" t="s">
        <v>62</v>
      </c>
      <c r="B46" s="50"/>
      <c r="C46" s="50"/>
      <c r="D46" s="50"/>
      <c r="E46" s="50"/>
      <c r="F46" s="50"/>
      <c r="G46" s="51"/>
    </row>
    <row r="47" spans="1:7" x14ac:dyDescent="0.2">
      <c r="A47" s="32" t="s">
        <v>63</v>
      </c>
      <c r="B47" s="24">
        <f>'[36]2. Розрахунки з бюджетом'!B20</f>
        <v>2100</v>
      </c>
      <c r="C47" s="26">
        <f>'[36]2. Розрахунки з бюджетом'!C9</f>
        <v>0</v>
      </c>
      <c r="D47" s="26">
        <f>'[36]2. Розрахунки з бюджетом'!D9</f>
        <v>0</v>
      </c>
      <c r="E47" s="26">
        <f>'[36]2. Розрахунки з бюджетом'!E9</f>
        <v>0</v>
      </c>
      <c r="F47" s="26">
        <f t="shared" ref="F47:F52" si="2">E47-D47</f>
        <v>0</v>
      </c>
      <c r="G47" s="27" t="e">
        <f t="shared" ref="G47:G52" si="3">E47/D47*100</f>
        <v>#DIV/0!</v>
      </c>
    </row>
    <row r="48" spans="1:7" x14ac:dyDescent="0.2">
      <c r="A48" s="36" t="s">
        <v>64</v>
      </c>
      <c r="B48" s="24">
        <f>'[36]2. Розрахунки з бюджетом'!B23</f>
        <v>2110</v>
      </c>
      <c r="C48" s="26">
        <f>'[36]2. Розрахунки з бюджетом'!C23</f>
        <v>0</v>
      </c>
      <c r="D48" s="26">
        <f>'[36]2. Розрахунки з бюджетом'!D23</f>
        <v>0</v>
      </c>
      <c r="E48" s="26">
        <f>'[36]2. Розрахунки з бюджетом'!E23</f>
        <v>0</v>
      </c>
      <c r="F48" s="26">
        <f t="shared" si="2"/>
        <v>0</v>
      </c>
      <c r="G48" s="27" t="e">
        <f t="shared" si="3"/>
        <v>#DIV/0!</v>
      </c>
    </row>
    <row r="49" spans="1:7" ht="46.5" x14ac:dyDescent="0.2">
      <c r="A49" s="36" t="s">
        <v>65</v>
      </c>
      <c r="B49" s="24" t="s">
        <v>66</v>
      </c>
      <c r="C49" s="26">
        <f>'[36]2. Розрахунки з бюджетом'!C24+'[36]2. Розрахунки з бюджетом'!C25</f>
        <v>0</v>
      </c>
      <c r="D49" s="26">
        <f>'[36]2. Розрахунки з бюджетом'!D24+'[36]2. Розрахунки з бюджетом'!D25</f>
        <v>0</v>
      </c>
      <c r="E49" s="26">
        <f>'[36]2. Розрахунки з бюджетом'!E24+'[36]2. Розрахунки з бюджетом'!E25</f>
        <v>0</v>
      </c>
      <c r="F49" s="26">
        <f t="shared" si="2"/>
        <v>0</v>
      </c>
      <c r="G49" s="27" t="e">
        <f t="shared" si="3"/>
        <v>#DIV/0!</v>
      </c>
    </row>
    <row r="50" spans="1:7" ht="69.75" x14ac:dyDescent="0.2">
      <c r="A50" s="32" t="s">
        <v>67</v>
      </c>
      <c r="B50" s="24">
        <f>'[36]2. Розрахунки з бюджетом'!B26</f>
        <v>2140</v>
      </c>
      <c r="C50" s="26">
        <f>'[36]2. Розрахунки з бюджетом'!C26</f>
        <v>67</v>
      </c>
      <c r="D50" s="26">
        <f>'[36]2. Розрахунки з бюджетом'!D26</f>
        <v>262</v>
      </c>
      <c r="E50" s="26">
        <f>'[36]2. Розрахунки з бюджетом'!E26</f>
        <v>209.99999999999997</v>
      </c>
      <c r="F50" s="26">
        <f t="shared" si="2"/>
        <v>-52.000000000000028</v>
      </c>
      <c r="G50" s="28">
        <f t="shared" si="3"/>
        <v>80.15267175572518</v>
      </c>
    </row>
    <row r="51" spans="1:7" ht="46.5" x14ac:dyDescent="0.2">
      <c r="A51" s="32" t="s">
        <v>68</v>
      </c>
      <c r="B51" s="24">
        <f>'[36]2. Розрахунки з бюджетом'!B37</f>
        <v>2150</v>
      </c>
      <c r="C51" s="26">
        <f>'[36]2. Розрахунки з бюджетом'!C37</f>
        <v>76</v>
      </c>
      <c r="D51" s="26">
        <f>'[36]2. Розрахунки з бюджетом'!D37</f>
        <v>296</v>
      </c>
      <c r="E51" s="26">
        <f>'[36]2. Розрахунки з бюджетом'!E37</f>
        <v>238.5</v>
      </c>
      <c r="F51" s="26">
        <f t="shared" si="2"/>
        <v>-57.5</v>
      </c>
      <c r="G51" s="28">
        <f t="shared" si="3"/>
        <v>80.574324324324323</v>
      </c>
    </row>
    <row r="52" spans="1:7" x14ac:dyDescent="0.2">
      <c r="A52" s="31" t="s">
        <v>69</v>
      </c>
      <c r="B52" s="24">
        <f>'[36]2. Розрахунки з бюджетом'!B38</f>
        <v>2200</v>
      </c>
      <c r="C52" s="26">
        <f>'[36]2. Розрахунки з бюджетом'!C38</f>
        <v>143</v>
      </c>
      <c r="D52" s="26">
        <f>'[36]2. Розрахунки з бюджетом'!D38</f>
        <v>558</v>
      </c>
      <c r="E52" s="26">
        <f>'[36]2. Розрахунки з бюджетом'!E38</f>
        <v>448.5</v>
      </c>
      <c r="F52" s="26">
        <f t="shared" si="2"/>
        <v>-109.5</v>
      </c>
      <c r="G52" s="28">
        <f t="shared" si="3"/>
        <v>80.376344086021504</v>
      </c>
    </row>
    <row r="53" spans="1:7" x14ac:dyDescent="0.2">
      <c r="A53" s="49" t="s">
        <v>70</v>
      </c>
      <c r="B53" s="50"/>
      <c r="C53" s="50"/>
      <c r="D53" s="50"/>
      <c r="E53" s="50"/>
      <c r="F53" s="50"/>
      <c r="G53" s="51"/>
    </row>
    <row r="54" spans="1:7" x14ac:dyDescent="0.2">
      <c r="A54" s="31" t="s">
        <v>71</v>
      </c>
      <c r="B54" s="24">
        <f>'[36]3. Рух грошових коштів'!B68</f>
        <v>3600</v>
      </c>
      <c r="C54" s="26">
        <f>'[36]3. Рух грошових коштів'!C68</f>
        <v>0</v>
      </c>
      <c r="D54" s="26">
        <f>'[36]3. Рух грошових коштів'!D68</f>
        <v>71</v>
      </c>
      <c r="E54" s="26">
        <f>'[36]3. Рух грошових коштів'!E68</f>
        <v>71</v>
      </c>
      <c r="F54" s="26">
        <f t="shared" ref="F54:F59" si="4">E54-D54</f>
        <v>0</v>
      </c>
      <c r="G54" s="27">
        <f t="shared" ref="G54:G59" si="5">E54/D54*100</f>
        <v>100</v>
      </c>
    </row>
    <row r="55" spans="1:7" ht="46.5" x14ac:dyDescent="0.2">
      <c r="A55" s="32" t="s">
        <v>72</v>
      </c>
      <c r="B55" s="24">
        <f>'[36]3. Рух грошових коштів'!B22</f>
        <v>3090</v>
      </c>
      <c r="C55" s="26">
        <f>'[36]3. Рух грошових коштів'!C22</f>
        <v>-429</v>
      </c>
      <c r="D55" s="26">
        <f>'[36]3. Рух грошових коштів'!D22</f>
        <v>-2412</v>
      </c>
      <c r="E55" s="26">
        <f>'[36]3. Рух грошових коштів'!E22</f>
        <v>-195.13000000000011</v>
      </c>
      <c r="F55" s="26">
        <f t="shared" si="4"/>
        <v>2216.87</v>
      </c>
      <c r="G55" s="28">
        <f t="shared" si="5"/>
        <v>8.0899668325041496</v>
      </c>
    </row>
    <row r="56" spans="1:7" ht="46.5" x14ac:dyDescent="0.2">
      <c r="A56" s="32" t="s">
        <v>73</v>
      </c>
      <c r="B56" s="24">
        <f>'[36]3. Рух грошових коштів'!B39</f>
        <v>3320</v>
      </c>
      <c r="C56" s="26">
        <f>'[36]3. Рух грошових коштів'!C39</f>
        <v>0</v>
      </c>
      <c r="D56" s="26">
        <f>'[36]3. Рух грошових коштів'!D39</f>
        <v>-360</v>
      </c>
      <c r="E56" s="26">
        <f>'[36]3. Рух грошових коштів'!E39</f>
        <v>-92.8</v>
      </c>
      <c r="F56" s="26">
        <f t="shared" si="4"/>
        <v>267.2</v>
      </c>
      <c r="G56" s="27">
        <f t="shared" si="5"/>
        <v>25.777777777777779</v>
      </c>
    </row>
    <row r="57" spans="1:7" ht="46.5" x14ac:dyDescent="0.2">
      <c r="A57" s="32" t="s">
        <v>74</v>
      </c>
      <c r="B57" s="24">
        <f>'[36]3. Рух грошових коштів'!B66</f>
        <v>3580</v>
      </c>
      <c r="C57" s="26">
        <f>'[36]3. Рух грошових коштів'!C66</f>
        <v>500</v>
      </c>
      <c r="D57" s="26">
        <f>'[36]3. Рух грошових коштів'!D66</f>
        <v>2772</v>
      </c>
      <c r="E57" s="26">
        <f>'[36]3. Рух грошових коштів'!E66</f>
        <v>281.2</v>
      </c>
      <c r="F57" s="26">
        <f t="shared" si="4"/>
        <v>-2490.8000000000002</v>
      </c>
      <c r="G57" s="28">
        <f t="shared" si="5"/>
        <v>10.144300144300143</v>
      </c>
    </row>
    <row r="58" spans="1:7" ht="54" customHeight="1" x14ac:dyDescent="0.2">
      <c r="A58" s="32" t="s">
        <v>75</v>
      </c>
      <c r="B58" s="24">
        <f>'[36]3. Рух грошових коштів'!B69</f>
        <v>3610</v>
      </c>
      <c r="C58" s="26"/>
      <c r="D58" s="26"/>
      <c r="E58" s="26"/>
      <c r="F58" s="26">
        <f t="shared" si="4"/>
        <v>0</v>
      </c>
      <c r="G58" s="27" t="e">
        <f t="shared" si="5"/>
        <v>#DIV/0!</v>
      </c>
    </row>
    <row r="59" spans="1:7" ht="38.25" customHeight="1" x14ac:dyDescent="0.2">
      <c r="A59" s="31" t="s">
        <v>76</v>
      </c>
      <c r="B59" s="24">
        <f>'[36]3. Рух грошових коштів'!B70</f>
        <v>3620</v>
      </c>
      <c r="C59" s="26">
        <f>'[36]3. Рух грошових коштів'!C70</f>
        <v>71</v>
      </c>
      <c r="D59" s="26">
        <f>'[36]3. Рух грошових коштів'!D70</f>
        <v>71</v>
      </c>
      <c r="E59" s="26">
        <f>'[36]3. Рух грошових коштів'!E70</f>
        <v>64.269999999999868</v>
      </c>
      <c r="F59" s="26">
        <f t="shared" si="4"/>
        <v>-6.7300000000001319</v>
      </c>
      <c r="G59" s="27">
        <f t="shared" si="5"/>
        <v>90.521126760563192</v>
      </c>
    </row>
    <row r="60" spans="1:7" x14ac:dyDescent="0.2">
      <c r="A60" s="52" t="s">
        <v>77</v>
      </c>
      <c r="B60" s="53"/>
      <c r="C60" s="53"/>
      <c r="D60" s="53"/>
      <c r="E60" s="53"/>
      <c r="F60" s="53"/>
      <c r="G60" s="53"/>
    </row>
    <row r="61" spans="1:7" x14ac:dyDescent="0.2">
      <c r="A61" s="32" t="s">
        <v>78</v>
      </c>
      <c r="B61" s="23">
        <f>'[36]4. Кап. інвестиції'!B6</f>
        <v>4000</v>
      </c>
      <c r="C61" s="26">
        <f>'[36]4. Кап. інвестиції'!C6</f>
        <v>0</v>
      </c>
      <c r="D61" s="26">
        <f>'[36]4. Кап. інвестиції'!D6</f>
        <v>299</v>
      </c>
      <c r="E61" s="26">
        <f>'[36]4. Кап. інвестиції'!E6</f>
        <v>92.8</v>
      </c>
      <c r="F61" s="26">
        <f>E61-D61</f>
        <v>-206.2</v>
      </c>
      <c r="G61" s="27">
        <f>E61/D61*100</f>
        <v>31.036789297658864</v>
      </c>
    </row>
    <row r="62" spans="1:7" x14ac:dyDescent="0.2">
      <c r="A62" s="54" t="s">
        <v>79</v>
      </c>
      <c r="B62" s="54"/>
      <c r="C62" s="54"/>
      <c r="D62" s="54"/>
      <c r="E62" s="54"/>
      <c r="F62" s="54"/>
      <c r="G62" s="54"/>
    </row>
    <row r="63" spans="1:7" x14ac:dyDescent="0.2">
      <c r="A63" s="32" t="s">
        <v>80</v>
      </c>
      <c r="B63" s="23">
        <f>'[36] 5. Коефіцієнти'!B9</f>
        <v>5020</v>
      </c>
      <c r="C63" s="34">
        <f>'[36] 5. Коефіцієнти'!D9</f>
        <v>-6.042253521126761</v>
      </c>
      <c r="D63" s="34">
        <f>D44/D70</f>
        <v>-33.971830985915496</v>
      </c>
      <c r="E63" s="34">
        <f>'[36] 5. Коефіцієнти'!E9</f>
        <v>-2.1587905236907741</v>
      </c>
      <c r="F63" s="26" t="s">
        <v>81</v>
      </c>
      <c r="G63" s="28" t="s">
        <v>81</v>
      </c>
    </row>
    <row r="64" spans="1:7" x14ac:dyDescent="0.2">
      <c r="A64" s="32" t="s">
        <v>82</v>
      </c>
      <c r="B64" s="23">
        <f>'[36] 5. Коефіцієнти'!B10</f>
        <v>5030</v>
      </c>
      <c r="C64" s="34" t="e">
        <f>'[36] 5. Коефіцієнти'!D10</f>
        <v>#DIV/0!</v>
      </c>
      <c r="D64" s="34" t="e">
        <f>D44/D76</f>
        <v>#DIV/0!</v>
      </c>
      <c r="E64" s="34">
        <f>'[36] 5. Коефіцієнти'!E10</f>
        <v>-55.849999999999874</v>
      </c>
      <c r="F64" s="26" t="s">
        <v>81</v>
      </c>
      <c r="G64" s="28" t="s">
        <v>81</v>
      </c>
    </row>
    <row r="65" spans="1:7" x14ac:dyDescent="0.2">
      <c r="A65" s="32" t="s">
        <v>83</v>
      </c>
      <c r="B65" s="23">
        <f>'[36] 5. Коефіцієнти'!B14</f>
        <v>5110</v>
      </c>
      <c r="C65" s="34" t="e">
        <f>'[36] 5. Коефіцієнти'!D14</f>
        <v>#DIV/0!</v>
      </c>
      <c r="D65" s="34" t="e">
        <f>D76/D73</f>
        <v>#DIV/0!</v>
      </c>
      <c r="E65" s="34">
        <f>'[36] 5. Коефіцієнти'!E14</f>
        <v>4.0207522697795185E-2</v>
      </c>
      <c r="F65" s="26" t="s">
        <v>81</v>
      </c>
      <c r="G65" s="28" t="s">
        <v>81</v>
      </c>
    </row>
    <row r="66" spans="1:7" x14ac:dyDescent="0.2">
      <c r="A66" s="49" t="s">
        <v>84</v>
      </c>
      <c r="B66" s="50"/>
      <c r="C66" s="50"/>
      <c r="D66" s="50"/>
      <c r="E66" s="50"/>
      <c r="F66" s="50"/>
      <c r="G66" s="51"/>
    </row>
    <row r="67" spans="1:7" x14ac:dyDescent="0.2">
      <c r="A67" s="32" t="s">
        <v>85</v>
      </c>
      <c r="B67" s="23">
        <v>6000</v>
      </c>
      <c r="C67" s="37"/>
      <c r="D67" s="37"/>
      <c r="E67" s="37">
        <f>'[36]3. Рух грошових коштів'!E34+'[36]3. Рух грошових коштів'!E36-'[36]3. Рух грошових коштів'!E11</f>
        <v>73.5</v>
      </c>
      <c r="F67" s="26">
        <f>E67-D67</f>
        <v>73.5</v>
      </c>
      <c r="G67" s="27" t="e">
        <f>E67/D67*100</f>
        <v>#DIV/0!</v>
      </c>
    </row>
    <row r="68" spans="1:7" x14ac:dyDescent="0.2">
      <c r="A68" s="32" t="s">
        <v>86</v>
      </c>
      <c r="B68" s="23">
        <v>6010</v>
      </c>
      <c r="C68" s="37">
        <f>C69</f>
        <v>71</v>
      </c>
      <c r="D68" s="37">
        <f>D69</f>
        <v>71</v>
      </c>
      <c r="E68" s="37">
        <v>86.9</v>
      </c>
      <c r="F68" s="26">
        <f t="shared" ref="F68:F76" si="6">E68-D68</f>
        <v>15.900000000000006</v>
      </c>
      <c r="G68" s="27">
        <f t="shared" ref="G68:G76" si="7">E68/D68*100</f>
        <v>122.39436619718312</v>
      </c>
    </row>
    <row r="69" spans="1:7" x14ac:dyDescent="0.2">
      <c r="A69" s="32" t="s">
        <v>87</v>
      </c>
      <c r="B69" s="23">
        <v>6020</v>
      </c>
      <c r="C69" s="37">
        <v>71</v>
      </c>
      <c r="D69" s="37">
        <v>71</v>
      </c>
      <c r="E69" s="37">
        <f>E59</f>
        <v>64.269999999999868</v>
      </c>
      <c r="F69" s="26">
        <f t="shared" si="6"/>
        <v>-6.7300000000001319</v>
      </c>
      <c r="G69" s="27">
        <f t="shared" si="7"/>
        <v>90.521126760563192</v>
      </c>
    </row>
    <row r="70" spans="1:7" s="38" customFormat="1" x14ac:dyDescent="0.2">
      <c r="A70" s="31" t="s">
        <v>88</v>
      </c>
      <c r="B70" s="23">
        <v>6030</v>
      </c>
      <c r="C70" s="37">
        <f>C67+C68</f>
        <v>71</v>
      </c>
      <c r="D70" s="37">
        <f>D67+D68</f>
        <v>71</v>
      </c>
      <c r="E70" s="37">
        <f>E67+E68</f>
        <v>160.4</v>
      </c>
      <c r="F70" s="26">
        <f t="shared" si="6"/>
        <v>89.4</v>
      </c>
      <c r="G70" s="27">
        <f t="shared" si="7"/>
        <v>225.91549295774649</v>
      </c>
    </row>
    <row r="71" spans="1:7" x14ac:dyDescent="0.2">
      <c r="A71" s="32" t="s">
        <v>89</v>
      </c>
      <c r="B71" s="23">
        <v>6040</v>
      </c>
      <c r="C71" s="37"/>
      <c r="D71" s="37"/>
      <c r="E71" s="37"/>
      <c r="F71" s="26">
        <f t="shared" si="6"/>
        <v>0</v>
      </c>
      <c r="G71" s="27" t="e">
        <f t="shared" si="7"/>
        <v>#DIV/0!</v>
      </c>
    </row>
    <row r="72" spans="1:7" x14ac:dyDescent="0.2">
      <c r="A72" s="32" t="s">
        <v>90</v>
      </c>
      <c r="B72" s="23">
        <v>6050</v>
      </c>
      <c r="C72" s="37"/>
      <c r="D72" s="37"/>
      <c r="E72" s="37">
        <f>92.8+61.4</f>
        <v>154.19999999999999</v>
      </c>
      <c r="F72" s="26">
        <f t="shared" si="6"/>
        <v>154.19999999999999</v>
      </c>
      <c r="G72" s="27" t="e">
        <f t="shared" si="7"/>
        <v>#DIV/0!</v>
      </c>
    </row>
    <row r="73" spans="1:7" s="38" customFormat="1" x14ac:dyDescent="0.2">
      <c r="A73" s="31" t="s">
        <v>91</v>
      </c>
      <c r="B73" s="23">
        <v>6060</v>
      </c>
      <c r="C73" s="37">
        <f>C71+C72</f>
        <v>0</v>
      </c>
      <c r="D73" s="37">
        <f>D71+D72</f>
        <v>0</v>
      </c>
      <c r="E73" s="37">
        <f>E71+E72</f>
        <v>154.19999999999999</v>
      </c>
      <c r="F73" s="26">
        <f t="shared" si="6"/>
        <v>154.19999999999999</v>
      </c>
      <c r="G73" s="27" t="e">
        <f t="shared" si="7"/>
        <v>#DIV/0!</v>
      </c>
    </row>
    <row r="74" spans="1:7" x14ac:dyDescent="0.2">
      <c r="A74" s="32" t="s">
        <v>92</v>
      </c>
      <c r="B74" s="23">
        <v>6070</v>
      </c>
      <c r="C74" s="37"/>
      <c r="D74" s="37"/>
      <c r="E74" s="37"/>
      <c r="F74" s="26">
        <f t="shared" si="6"/>
        <v>0</v>
      </c>
      <c r="G74" s="27" t="e">
        <f t="shared" si="7"/>
        <v>#DIV/0!</v>
      </c>
    </row>
    <row r="75" spans="1:7" x14ac:dyDescent="0.2">
      <c r="A75" s="32" t="s">
        <v>93</v>
      </c>
      <c r="B75" s="23">
        <v>6080</v>
      </c>
      <c r="C75" s="37"/>
      <c r="D75" s="37"/>
      <c r="E75" s="37"/>
      <c r="F75" s="26">
        <f t="shared" si="6"/>
        <v>0</v>
      </c>
      <c r="G75" s="27" t="e">
        <f t="shared" si="7"/>
        <v>#DIV/0!</v>
      </c>
    </row>
    <row r="76" spans="1:7" s="38" customFormat="1" x14ac:dyDescent="0.2">
      <c r="A76" s="31" t="s">
        <v>94</v>
      </c>
      <c r="B76" s="23">
        <v>6090</v>
      </c>
      <c r="C76" s="37"/>
      <c r="D76" s="37"/>
      <c r="E76" s="37">
        <f>E70-E73</f>
        <v>6.2000000000000171</v>
      </c>
      <c r="F76" s="26">
        <f t="shared" si="6"/>
        <v>6.2000000000000171</v>
      </c>
      <c r="G76" s="27" t="e">
        <f t="shared" si="7"/>
        <v>#DIV/0!</v>
      </c>
    </row>
    <row r="77" spans="1:7" x14ac:dyDescent="0.2">
      <c r="A77" s="39"/>
      <c r="B77" s="3"/>
      <c r="C77" s="3"/>
      <c r="D77" s="3"/>
      <c r="E77" s="3"/>
      <c r="F77" s="3"/>
      <c r="G77" s="3"/>
    </row>
    <row r="78" spans="1:7" ht="78.75" x14ac:dyDescent="0.2">
      <c r="A78" s="40" t="s">
        <v>95</v>
      </c>
      <c r="B78" s="41"/>
      <c r="C78" s="1"/>
      <c r="D78" s="1"/>
      <c r="E78" s="1"/>
      <c r="F78" s="1" t="s">
        <v>96</v>
      </c>
      <c r="G78" s="1"/>
    </row>
    <row r="79" spans="1:7" s="43" customFormat="1" x14ac:dyDescent="0.2">
      <c r="A79" s="19" t="s">
        <v>97</v>
      </c>
      <c r="B79" s="42"/>
      <c r="C79" s="46" t="s">
        <v>98</v>
      </c>
      <c r="D79" s="46"/>
      <c r="E79" s="1"/>
      <c r="F79" s="42" t="s">
        <v>99</v>
      </c>
      <c r="G79" s="42"/>
    </row>
    <row r="80" spans="1:7" x14ac:dyDescent="0.2">
      <c r="A80" s="1"/>
      <c r="B80" s="3"/>
      <c r="C80" s="3"/>
      <c r="D80" s="3"/>
      <c r="E80" s="3"/>
      <c r="F80" s="3"/>
      <c r="G80" s="3"/>
    </row>
    <row r="81" spans="1:7" ht="42.75" customHeight="1" x14ac:dyDescent="0.2">
      <c r="A81" s="7"/>
      <c r="B81" s="3"/>
      <c r="C81" s="3"/>
      <c r="D81" s="3"/>
      <c r="E81" s="3"/>
      <c r="F81" s="3"/>
      <c r="G81" s="3"/>
    </row>
    <row r="82" spans="1:7" ht="113.25" customHeight="1" x14ac:dyDescent="0.2">
      <c r="A82" s="47"/>
      <c r="B82" s="47"/>
      <c r="C82" s="47"/>
      <c r="D82" s="47"/>
      <c r="E82" s="47"/>
      <c r="F82" s="47"/>
      <c r="G82" s="47"/>
    </row>
    <row r="83" spans="1:7" x14ac:dyDescent="0.2">
      <c r="A83" s="44"/>
    </row>
    <row r="84" spans="1:7" x14ac:dyDescent="0.2">
      <c r="A84" s="44"/>
    </row>
    <row r="85" spans="1:7" x14ac:dyDescent="0.2">
      <c r="A85" s="44"/>
    </row>
    <row r="86" spans="1:7" x14ac:dyDescent="0.2">
      <c r="A86" s="44"/>
    </row>
    <row r="87" spans="1:7" x14ac:dyDescent="0.2">
      <c r="A87" s="44"/>
    </row>
    <row r="88" spans="1:7" x14ac:dyDescent="0.2">
      <c r="A88" s="44"/>
    </row>
    <row r="89" spans="1:7" x14ac:dyDescent="0.2">
      <c r="A89" s="44"/>
    </row>
    <row r="90" spans="1:7" x14ac:dyDescent="0.2">
      <c r="A90" s="44"/>
    </row>
    <row r="91" spans="1:7" x14ac:dyDescent="0.2">
      <c r="A91" s="44"/>
    </row>
    <row r="92" spans="1:7" x14ac:dyDescent="0.2">
      <c r="A92" s="44"/>
    </row>
    <row r="93" spans="1:7" x14ac:dyDescent="0.2">
      <c r="A93" s="44"/>
    </row>
    <row r="94" spans="1:7" x14ac:dyDescent="0.2">
      <c r="A94" s="44"/>
    </row>
    <row r="95" spans="1:7" x14ac:dyDescent="0.2">
      <c r="A95" s="44"/>
    </row>
    <row r="96" spans="1:7" x14ac:dyDescent="0.2">
      <c r="A96" s="44"/>
    </row>
    <row r="97" spans="1:1" x14ac:dyDescent="0.2">
      <c r="A97" s="44"/>
    </row>
    <row r="98" spans="1:1" x14ac:dyDescent="0.2">
      <c r="A98" s="44"/>
    </row>
    <row r="99" spans="1:1" x14ac:dyDescent="0.2">
      <c r="A99" s="44"/>
    </row>
    <row r="100" spans="1:1" x14ac:dyDescent="0.2">
      <c r="A100" s="44"/>
    </row>
    <row r="101" spans="1:1" x14ac:dyDescent="0.2">
      <c r="A101" s="44"/>
    </row>
    <row r="102" spans="1:1" x14ac:dyDescent="0.2">
      <c r="A102" s="44"/>
    </row>
    <row r="103" spans="1:1" x14ac:dyDescent="0.2">
      <c r="A103" s="44"/>
    </row>
    <row r="104" spans="1:1" x14ac:dyDescent="0.2">
      <c r="A104" s="44"/>
    </row>
    <row r="105" spans="1:1" x14ac:dyDescent="0.2">
      <c r="A105" s="44"/>
    </row>
    <row r="106" spans="1:1" x14ac:dyDescent="0.2">
      <c r="A106" s="44"/>
    </row>
    <row r="107" spans="1:1" x14ac:dyDescent="0.2">
      <c r="A107" s="44"/>
    </row>
    <row r="108" spans="1:1" x14ac:dyDescent="0.2">
      <c r="A108" s="44"/>
    </row>
    <row r="109" spans="1:1" x14ac:dyDescent="0.2">
      <c r="A109" s="44"/>
    </row>
    <row r="110" spans="1:1" x14ac:dyDescent="0.2">
      <c r="A110" s="44"/>
    </row>
    <row r="111" spans="1:1" x14ac:dyDescent="0.2">
      <c r="A111" s="44"/>
    </row>
    <row r="112" spans="1:1" x14ac:dyDescent="0.2">
      <c r="A112" s="44"/>
    </row>
    <row r="113" spans="1:1" x14ac:dyDescent="0.2">
      <c r="A113" s="44"/>
    </row>
    <row r="114" spans="1:1" x14ac:dyDescent="0.2">
      <c r="A114" s="44"/>
    </row>
    <row r="115" spans="1:1" x14ac:dyDescent="0.2">
      <c r="A115" s="44"/>
    </row>
    <row r="116" spans="1:1" x14ac:dyDescent="0.2">
      <c r="A116" s="44"/>
    </row>
    <row r="117" spans="1:1" x14ac:dyDescent="0.2">
      <c r="A117" s="44"/>
    </row>
    <row r="118" spans="1:1" x14ac:dyDescent="0.2">
      <c r="A118" s="44"/>
    </row>
    <row r="119" spans="1:1" x14ac:dyDescent="0.2">
      <c r="A119" s="44"/>
    </row>
    <row r="120" spans="1:1" x14ac:dyDescent="0.2">
      <c r="A120" s="44"/>
    </row>
    <row r="121" spans="1:1" x14ac:dyDescent="0.2">
      <c r="A121" s="44"/>
    </row>
    <row r="122" spans="1:1" x14ac:dyDescent="0.2">
      <c r="A122" s="44"/>
    </row>
    <row r="123" spans="1:1" x14ac:dyDescent="0.2">
      <c r="A123" s="44"/>
    </row>
    <row r="124" spans="1:1" x14ac:dyDescent="0.2">
      <c r="A124" s="44"/>
    </row>
    <row r="125" spans="1:1" x14ac:dyDescent="0.2">
      <c r="A125" s="44"/>
    </row>
    <row r="126" spans="1:1" x14ac:dyDescent="0.2">
      <c r="A126" s="44"/>
    </row>
    <row r="127" spans="1:1" x14ac:dyDescent="0.2">
      <c r="A127" s="44"/>
    </row>
    <row r="128" spans="1:1" x14ac:dyDescent="0.2">
      <c r="A128" s="44"/>
    </row>
    <row r="129" spans="1:1" x14ac:dyDescent="0.2">
      <c r="A129" s="44"/>
    </row>
    <row r="130" spans="1:1" x14ac:dyDescent="0.2">
      <c r="A130" s="44"/>
    </row>
    <row r="131" spans="1:1" x14ac:dyDescent="0.2">
      <c r="A131" s="44"/>
    </row>
    <row r="132" spans="1:1" x14ac:dyDescent="0.2">
      <c r="A132" s="44"/>
    </row>
    <row r="133" spans="1:1" x14ac:dyDescent="0.2">
      <c r="A133" s="44"/>
    </row>
    <row r="134" spans="1:1" x14ac:dyDescent="0.2">
      <c r="A134" s="44"/>
    </row>
    <row r="135" spans="1:1" x14ac:dyDescent="0.2">
      <c r="A135" s="44"/>
    </row>
    <row r="136" spans="1:1" x14ac:dyDescent="0.2">
      <c r="A136" s="44"/>
    </row>
    <row r="137" spans="1:1" x14ac:dyDescent="0.2">
      <c r="A137" s="44"/>
    </row>
    <row r="138" spans="1:1" x14ac:dyDescent="0.2">
      <c r="A138" s="44"/>
    </row>
    <row r="139" spans="1:1" x14ac:dyDescent="0.2">
      <c r="A139" s="44"/>
    </row>
    <row r="140" spans="1:1" x14ac:dyDescent="0.2">
      <c r="A140" s="44"/>
    </row>
    <row r="141" spans="1:1" x14ac:dyDescent="0.2">
      <c r="A141" s="44"/>
    </row>
    <row r="142" spans="1:1" x14ac:dyDescent="0.2">
      <c r="A142" s="44"/>
    </row>
    <row r="143" spans="1:1" x14ac:dyDescent="0.2">
      <c r="A143" s="44"/>
    </row>
    <row r="144" spans="1:1" x14ac:dyDescent="0.2">
      <c r="A144" s="44"/>
    </row>
    <row r="145" spans="1:1" x14ac:dyDescent="0.2">
      <c r="A145" s="44"/>
    </row>
    <row r="146" spans="1:1" x14ac:dyDescent="0.2">
      <c r="A146" s="44"/>
    </row>
    <row r="147" spans="1:1" x14ac:dyDescent="0.2">
      <c r="A147" s="44"/>
    </row>
    <row r="148" spans="1:1" x14ac:dyDescent="0.2">
      <c r="A148" s="44"/>
    </row>
    <row r="149" spans="1:1" x14ac:dyDescent="0.2">
      <c r="A149" s="44"/>
    </row>
    <row r="150" spans="1:1" x14ac:dyDescent="0.2">
      <c r="A150" s="44"/>
    </row>
    <row r="151" spans="1:1" x14ac:dyDescent="0.2">
      <c r="A151" s="44"/>
    </row>
    <row r="152" spans="1:1" x14ac:dyDescent="0.2">
      <c r="A152" s="44"/>
    </row>
    <row r="153" spans="1:1" x14ac:dyDescent="0.2">
      <c r="A153" s="44"/>
    </row>
    <row r="154" spans="1:1" x14ac:dyDescent="0.2">
      <c r="A154" s="44"/>
    </row>
    <row r="155" spans="1:1" x14ac:dyDescent="0.2">
      <c r="A155" s="44"/>
    </row>
    <row r="156" spans="1:1" x14ac:dyDescent="0.2">
      <c r="A156" s="44"/>
    </row>
    <row r="157" spans="1:1" x14ac:dyDescent="0.2">
      <c r="A157" s="44"/>
    </row>
    <row r="158" spans="1:1" x14ac:dyDescent="0.2">
      <c r="A158" s="44"/>
    </row>
    <row r="159" spans="1:1" x14ac:dyDescent="0.2">
      <c r="A159" s="44"/>
    </row>
    <row r="160" spans="1:1" x14ac:dyDescent="0.2">
      <c r="A160" s="44"/>
    </row>
    <row r="161" spans="1:1" x14ac:dyDescent="0.2">
      <c r="A161" s="44"/>
    </row>
    <row r="162" spans="1:1" x14ac:dyDescent="0.2">
      <c r="A162" s="44"/>
    </row>
    <row r="163" spans="1:1" x14ac:dyDescent="0.2">
      <c r="A163" s="44"/>
    </row>
    <row r="164" spans="1:1" x14ac:dyDescent="0.2">
      <c r="A164" s="44"/>
    </row>
    <row r="165" spans="1:1" x14ac:dyDescent="0.2">
      <c r="A165" s="44"/>
    </row>
    <row r="166" spans="1:1" x14ac:dyDescent="0.2">
      <c r="A166" s="44"/>
    </row>
    <row r="167" spans="1:1" x14ac:dyDescent="0.2">
      <c r="A167" s="44"/>
    </row>
    <row r="168" spans="1:1" x14ac:dyDescent="0.2">
      <c r="A168" s="44"/>
    </row>
    <row r="169" spans="1:1" x14ac:dyDescent="0.2">
      <c r="A169" s="44"/>
    </row>
    <row r="170" spans="1:1" x14ac:dyDescent="0.2">
      <c r="A170" s="44"/>
    </row>
    <row r="171" spans="1:1" x14ac:dyDescent="0.2">
      <c r="A171" s="44"/>
    </row>
    <row r="172" spans="1:1" x14ac:dyDescent="0.2">
      <c r="A172" s="44"/>
    </row>
    <row r="173" spans="1:1" x14ac:dyDescent="0.2">
      <c r="A173" s="44"/>
    </row>
    <row r="174" spans="1:1" x14ac:dyDescent="0.2">
      <c r="A174" s="44"/>
    </row>
    <row r="175" spans="1:1" x14ac:dyDescent="0.2">
      <c r="A175" s="44"/>
    </row>
    <row r="176" spans="1:1" x14ac:dyDescent="0.2">
      <c r="A176" s="44"/>
    </row>
    <row r="177" spans="1:1" x14ac:dyDescent="0.2">
      <c r="A177" s="44"/>
    </row>
    <row r="178" spans="1:1" x14ac:dyDescent="0.2">
      <c r="A178" s="44"/>
    </row>
    <row r="179" spans="1:1" x14ac:dyDescent="0.2">
      <c r="A179" s="44"/>
    </row>
    <row r="180" spans="1:1" x14ac:dyDescent="0.2">
      <c r="A180" s="44"/>
    </row>
    <row r="181" spans="1:1" x14ac:dyDescent="0.2">
      <c r="A181" s="44"/>
    </row>
    <row r="182" spans="1:1" x14ac:dyDescent="0.2">
      <c r="A182" s="44"/>
    </row>
    <row r="183" spans="1:1" x14ac:dyDescent="0.2">
      <c r="A183" s="44"/>
    </row>
    <row r="184" spans="1:1" x14ac:dyDescent="0.2">
      <c r="A184" s="44"/>
    </row>
    <row r="185" spans="1:1" x14ac:dyDescent="0.2">
      <c r="A185" s="44"/>
    </row>
    <row r="186" spans="1:1" x14ac:dyDescent="0.2">
      <c r="A186" s="44"/>
    </row>
    <row r="187" spans="1:1" x14ac:dyDescent="0.2">
      <c r="A187" s="44"/>
    </row>
    <row r="188" spans="1:1" x14ac:dyDescent="0.2">
      <c r="A188" s="44"/>
    </row>
    <row r="189" spans="1:1" x14ac:dyDescent="0.2">
      <c r="A189" s="44"/>
    </row>
    <row r="190" spans="1:1" x14ac:dyDescent="0.2">
      <c r="A190" s="44"/>
    </row>
    <row r="191" spans="1:1" x14ac:dyDescent="0.2">
      <c r="A191" s="44"/>
    </row>
    <row r="192" spans="1:1" x14ac:dyDescent="0.2">
      <c r="A192" s="44"/>
    </row>
    <row r="193" spans="1:1" x14ac:dyDescent="0.2">
      <c r="A193" s="44"/>
    </row>
    <row r="194" spans="1:1" x14ac:dyDescent="0.2">
      <c r="A194" s="44"/>
    </row>
    <row r="195" spans="1:1" x14ac:dyDescent="0.2">
      <c r="A195" s="44"/>
    </row>
    <row r="196" spans="1:1" x14ac:dyDescent="0.2">
      <c r="A196" s="44"/>
    </row>
    <row r="197" spans="1:1" x14ac:dyDescent="0.2">
      <c r="A197" s="44"/>
    </row>
    <row r="198" spans="1:1" x14ac:dyDescent="0.2">
      <c r="A198" s="44"/>
    </row>
    <row r="199" spans="1:1" x14ac:dyDescent="0.2">
      <c r="A199" s="44"/>
    </row>
    <row r="200" spans="1:1" x14ac:dyDescent="0.2">
      <c r="A200" s="44"/>
    </row>
    <row r="201" spans="1:1" x14ac:dyDescent="0.2">
      <c r="A201" s="44"/>
    </row>
    <row r="202" spans="1:1" x14ac:dyDescent="0.2">
      <c r="A202" s="44"/>
    </row>
    <row r="203" spans="1:1" x14ac:dyDescent="0.2">
      <c r="A203" s="44"/>
    </row>
    <row r="204" spans="1:1" x14ac:dyDescent="0.2">
      <c r="A204" s="44"/>
    </row>
    <row r="205" spans="1:1" x14ac:dyDescent="0.2">
      <c r="A205" s="44"/>
    </row>
    <row r="206" spans="1:1" x14ac:dyDescent="0.2">
      <c r="A206" s="44"/>
    </row>
    <row r="207" spans="1:1" x14ac:dyDescent="0.2">
      <c r="A207" s="44"/>
    </row>
    <row r="208" spans="1:1" x14ac:dyDescent="0.2">
      <c r="A208" s="44"/>
    </row>
    <row r="209" spans="1:1" x14ac:dyDescent="0.2">
      <c r="A209" s="44"/>
    </row>
    <row r="210" spans="1:1" x14ac:dyDescent="0.2">
      <c r="A210" s="44"/>
    </row>
    <row r="211" spans="1:1" x14ac:dyDescent="0.2">
      <c r="A211" s="44"/>
    </row>
    <row r="212" spans="1:1" x14ac:dyDescent="0.2">
      <c r="A212" s="44"/>
    </row>
    <row r="213" spans="1:1" x14ac:dyDescent="0.2">
      <c r="A213" s="44"/>
    </row>
    <row r="214" spans="1:1" x14ac:dyDescent="0.2">
      <c r="A214" s="44"/>
    </row>
    <row r="215" spans="1:1" x14ac:dyDescent="0.2">
      <c r="A215" s="44"/>
    </row>
    <row r="216" spans="1:1" x14ac:dyDescent="0.2">
      <c r="A216" s="44"/>
    </row>
    <row r="217" spans="1:1" x14ac:dyDescent="0.2">
      <c r="A217" s="44"/>
    </row>
    <row r="218" spans="1:1" x14ac:dyDescent="0.2">
      <c r="A218" s="44"/>
    </row>
    <row r="219" spans="1:1" x14ac:dyDescent="0.2">
      <c r="A219" s="44"/>
    </row>
    <row r="220" spans="1:1" x14ac:dyDescent="0.2">
      <c r="A220" s="44"/>
    </row>
    <row r="221" spans="1:1" x14ac:dyDescent="0.2">
      <c r="A221" s="44"/>
    </row>
    <row r="222" spans="1:1" x14ac:dyDescent="0.2">
      <c r="A222" s="44"/>
    </row>
    <row r="223" spans="1:1" x14ac:dyDescent="0.2">
      <c r="A223" s="44"/>
    </row>
    <row r="224" spans="1:1" x14ac:dyDescent="0.2">
      <c r="A224" s="44"/>
    </row>
    <row r="225" spans="1:1" x14ac:dyDescent="0.2">
      <c r="A225" s="44"/>
    </row>
    <row r="226" spans="1:1" x14ac:dyDescent="0.2">
      <c r="A226" s="44"/>
    </row>
    <row r="227" spans="1:1" x14ac:dyDescent="0.2">
      <c r="A227" s="44"/>
    </row>
    <row r="228" spans="1:1" x14ac:dyDescent="0.2">
      <c r="A228" s="44"/>
    </row>
    <row r="229" spans="1:1" x14ac:dyDescent="0.2">
      <c r="A229" s="44"/>
    </row>
    <row r="230" spans="1:1" x14ac:dyDescent="0.2">
      <c r="A230" s="44"/>
    </row>
    <row r="231" spans="1:1" x14ac:dyDescent="0.2">
      <c r="A231" s="44"/>
    </row>
    <row r="232" spans="1:1" x14ac:dyDescent="0.2">
      <c r="A232" s="44"/>
    </row>
    <row r="233" spans="1:1" x14ac:dyDescent="0.2">
      <c r="A233" s="44"/>
    </row>
    <row r="234" spans="1:1" x14ac:dyDescent="0.2">
      <c r="A234" s="44"/>
    </row>
    <row r="235" spans="1:1" x14ac:dyDescent="0.2">
      <c r="A235" s="44"/>
    </row>
    <row r="236" spans="1:1" x14ac:dyDescent="0.2">
      <c r="A236" s="44"/>
    </row>
    <row r="237" spans="1:1" x14ac:dyDescent="0.2">
      <c r="A237" s="44"/>
    </row>
    <row r="238" spans="1:1" x14ac:dyDescent="0.2">
      <c r="A238" s="44"/>
    </row>
    <row r="239" spans="1:1" x14ac:dyDescent="0.2">
      <c r="A239" s="44"/>
    </row>
    <row r="240" spans="1:1" x14ac:dyDescent="0.2">
      <c r="A240" s="44"/>
    </row>
    <row r="241" spans="1:1" x14ac:dyDescent="0.2">
      <c r="A241" s="44"/>
    </row>
    <row r="242" spans="1:1" x14ac:dyDescent="0.2">
      <c r="A242" s="44"/>
    </row>
    <row r="243" spans="1:1" x14ac:dyDescent="0.2">
      <c r="A243" s="44"/>
    </row>
    <row r="244" spans="1:1" x14ac:dyDescent="0.2">
      <c r="A244" s="44"/>
    </row>
    <row r="245" spans="1:1" x14ac:dyDescent="0.2">
      <c r="A245" s="44"/>
    </row>
    <row r="246" spans="1:1" x14ac:dyDescent="0.2">
      <c r="A246" s="44"/>
    </row>
    <row r="247" spans="1:1" x14ac:dyDescent="0.2">
      <c r="A247" s="44"/>
    </row>
    <row r="248" spans="1:1" x14ac:dyDescent="0.2">
      <c r="A248" s="44"/>
    </row>
  </sheetData>
  <sheetProtection password="C6FB" sheet="1" formatCells="0" formatColumns="0" formatRows="0"/>
  <mergeCells count="33">
    <mergeCell ref="B10:D10"/>
    <mergeCell ref="E2:G5"/>
    <mergeCell ref="B6:D6"/>
    <mergeCell ref="B7:D7"/>
    <mergeCell ref="B8:D8"/>
    <mergeCell ref="B9:D9"/>
    <mergeCell ref="A21:G21"/>
    <mergeCell ref="B11:D11"/>
    <mergeCell ref="B12:D12"/>
    <mergeCell ref="B13:D13"/>
    <mergeCell ref="E13:F13"/>
    <mergeCell ref="B14:D14"/>
    <mergeCell ref="E14:F14"/>
    <mergeCell ref="B15:D15"/>
    <mergeCell ref="B16:D16"/>
    <mergeCell ref="B17:D17"/>
    <mergeCell ref="B18:D18"/>
    <mergeCell ref="A20:G20"/>
    <mergeCell ref="A22:G22"/>
    <mergeCell ref="A23:G23"/>
    <mergeCell ref="A25:G25"/>
    <mergeCell ref="A27:A28"/>
    <mergeCell ref="B27:B28"/>
    <mergeCell ref="C27:C28"/>
    <mergeCell ref="D27:G27"/>
    <mergeCell ref="C79:D79"/>
    <mergeCell ref="A82:G82"/>
    <mergeCell ref="A30:G30"/>
    <mergeCell ref="A46:G46"/>
    <mergeCell ref="A53:G53"/>
    <mergeCell ref="A60:G60"/>
    <mergeCell ref="A62:G62"/>
    <mergeCell ref="A66:G66"/>
  </mergeCells>
  <pageMargins left="0" right="0" top="0.39370078740157483" bottom="0.39370078740157483" header="0.31496062992125984" footer="0.19685039370078741"/>
  <pageSetup paperSize="9" scale="43" orientation="portrait" verticalDpi="360" r:id="rId1"/>
  <headerFooter alignWithMargins="0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Плюкало</dc:creator>
  <cp:lastModifiedBy>Наталія Плюкало</cp:lastModifiedBy>
  <dcterms:created xsi:type="dcterms:W3CDTF">2023-02-27T08:49:49Z</dcterms:created>
  <dcterms:modified xsi:type="dcterms:W3CDTF">2023-02-27T08:51:23Z</dcterms:modified>
</cp:coreProperties>
</file>