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83" i="1" l="1"/>
  <c r="E82" i="1"/>
  <c r="E81" i="1"/>
  <c r="E80" i="1"/>
  <c r="E79" i="1"/>
  <c r="E78" i="1"/>
  <c r="I77" i="1"/>
  <c r="H77" i="1"/>
  <c r="G77" i="1"/>
  <c r="F77" i="1"/>
  <c r="C77" i="1"/>
  <c r="E75" i="1"/>
  <c r="D73" i="1"/>
  <c r="D74" i="1" s="1"/>
  <c r="E71" i="1"/>
  <c r="E70" i="1"/>
  <c r="E69" i="1"/>
  <c r="E68" i="1"/>
  <c r="I67" i="1"/>
  <c r="H67" i="1"/>
  <c r="G67" i="1"/>
  <c r="F67" i="1"/>
  <c r="C67" i="1"/>
  <c r="E66" i="1"/>
  <c r="E65" i="1"/>
  <c r="E64" i="1"/>
  <c r="E63" i="1"/>
  <c r="I62" i="1"/>
  <c r="H62" i="1"/>
  <c r="G62" i="1"/>
  <c r="F62" i="1"/>
  <c r="C62" i="1"/>
  <c r="E60" i="1"/>
  <c r="E59" i="1"/>
  <c r="E58" i="1"/>
  <c r="E57" i="1"/>
  <c r="E56" i="1"/>
  <c r="E55" i="1"/>
  <c r="I54" i="1"/>
  <c r="H54" i="1"/>
  <c r="G54" i="1"/>
  <c r="F54" i="1"/>
  <c r="C54" i="1"/>
  <c r="E53" i="1"/>
  <c r="E52" i="1"/>
  <c r="I51" i="1"/>
  <c r="H51" i="1"/>
  <c r="G51" i="1"/>
  <c r="F51" i="1"/>
  <c r="C51" i="1"/>
  <c r="C49" i="1"/>
  <c r="E47" i="1"/>
  <c r="E46" i="1"/>
  <c r="E45" i="1"/>
  <c r="I44" i="1"/>
  <c r="G44" i="1"/>
  <c r="F44" i="1"/>
  <c r="E43" i="1"/>
  <c r="H42" i="1"/>
  <c r="G42" i="1"/>
  <c r="E41" i="1"/>
  <c r="I40" i="1"/>
  <c r="H40" i="1"/>
  <c r="G40" i="1"/>
  <c r="F40" i="1"/>
  <c r="H39" i="1"/>
  <c r="G39" i="1"/>
  <c r="I38" i="1"/>
  <c r="H38" i="1"/>
  <c r="G38" i="1"/>
  <c r="I37" i="1"/>
  <c r="H37" i="1"/>
  <c r="G37" i="1"/>
  <c r="F37" i="1"/>
  <c r="E35" i="1"/>
  <c r="E34" i="1"/>
  <c r="E33" i="1"/>
  <c r="I32" i="1"/>
  <c r="I26" i="1" s="1"/>
  <c r="H32" i="1"/>
  <c r="H26" i="1" s="1"/>
  <c r="G32" i="1"/>
  <c r="G26" i="1" s="1"/>
  <c r="F32" i="1"/>
  <c r="F26" i="1" s="1"/>
  <c r="E31" i="1"/>
  <c r="E30" i="1"/>
  <c r="E29" i="1"/>
  <c r="E28" i="1"/>
  <c r="E27" i="1"/>
  <c r="C26" i="1"/>
  <c r="E25" i="1"/>
  <c r="I24" i="1"/>
  <c r="H24" i="1"/>
  <c r="G24" i="1"/>
  <c r="F24" i="1"/>
  <c r="D24" i="1"/>
  <c r="E23" i="1"/>
  <c r="I22" i="1"/>
  <c r="I21" i="1" s="1"/>
  <c r="H22" i="1"/>
  <c r="H21" i="1" s="1"/>
  <c r="G22" i="1"/>
  <c r="G21" i="1" s="1"/>
  <c r="C22" i="1"/>
  <c r="C21" i="1" s="1"/>
  <c r="F21" i="1"/>
  <c r="E67" i="1" l="1"/>
  <c r="C48" i="1"/>
  <c r="C73" i="1" s="1"/>
  <c r="C74" i="1" s="1"/>
  <c r="E32" i="1"/>
  <c r="E40" i="1"/>
  <c r="G48" i="1"/>
  <c r="H48" i="1"/>
  <c r="F49" i="1"/>
  <c r="E38" i="1"/>
  <c r="G49" i="1"/>
  <c r="G73" i="1" s="1"/>
  <c r="G74" i="1" s="1"/>
  <c r="E62" i="1"/>
  <c r="F48" i="1"/>
  <c r="I48" i="1"/>
  <c r="E37" i="1"/>
  <c r="I49" i="1"/>
  <c r="E39" i="1"/>
  <c r="E42" i="1"/>
  <c r="E54" i="1"/>
  <c r="E77" i="1"/>
  <c r="E24" i="1"/>
  <c r="H49" i="1"/>
  <c r="E44" i="1"/>
  <c r="E51" i="1"/>
  <c r="E26" i="1"/>
  <c r="E21" i="1"/>
  <c r="E22" i="1"/>
  <c r="F73" i="1" l="1"/>
  <c r="E49" i="1"/>
  <c r="H73" i="1"/>
  <c r="H74" i="1" s="1"/>
  <c r="E48" i="1"/>
  <c r="I73" i="1"/>
  <c r="I74" i="1" s="1"/>
  <c r="F74" i="1"/>
  <c r="E73" i="1" l="1"/>
  <c r="E74" i="1"/>
</calcChain>
</file>

<file path=xl/sharedStrings.xml><?xml version="1.0" encoding="utf-8"?>
<sst xmlns="http://schemas.openxmlformats.org/spreadsheetml/2006/main" count="175" uniqueCount="120">
  <si>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</si>
  <si>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</si>
  <si>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ПОГОДЖЕНО:</t>
  </si>
  <si>
    <t>ЗАТВЕРДЖУЮ:</t>
  </si>
  <si>
    <t>Заступник директора-начальник управління фінансово-економічного забезпечення - головний бухгалтер</t>
  </si>
  <si>
    <t>Заступник директора-начальник управління організаційно-кадрової роботи,правового, інформаційного та технічного забезпечення   департаменту охорони здоров'я населення Дніпровської міської ради</t>
  </si>
  <si>
    <t>Ольга ВОРОНЬКО</t>
  </si>
  <si>
    <t>Олександра БОДНЯ</t>
  </si>
  <si>
    <t>(Посада, П.І.Б.  підпис)</t>
  </si>
  <si>
    <t>Одиниця виміру             грн.</t>
  </si>
  <si>
    <t>Проект</t>
  </si>
  <si>
    <t>Середньооблікова кількість штатних працівників 1587,5</t>
  </si>
  <si>
    <t>Затвердженний</t>
  </si>
  <si>
    <t>Місцезнаходження просп.Богдана Хмельницького, 19</t>
  </si>
  <si>
    <t xml:space="preserve">Уточнений </t>
  </si>
  <si>
    <t>х</t>
  </si>
  <si>
    <t>Телефон (056)720-94-55</t>
  </si>
  <si>
    <t>зробити позначку "Х"</t>
  </si>
  <si>
    <t>ФІНАНСОВИЙ ПЛАН</t>
  </si>
  <si>
    <t>Комунального некомерційного підприємства "Міська клінічна лікарня №16" ДМР</t>
  </si>
  <si>
    <t>(назва підприємства)</t>
  </si>
  <si>
    <t>на 2023  рік</t>
  </si>
  <si>
    <t>грн.</t>
  </si>
  <si>
    <t>Показники </t>
  </si>
  <si>
    <t>Код рядка</t>
  </si>
  <si>
    <t>Факт мину-лого року</t>
  </si>
  <si>
    <t>Прогноз на наступний рік</t>
  </si>
  <si>
    <t>Плановий рік, усього  </t>
  </si>
  <si>
    <t>У тому числі за кварталами планового року</t>
  </si>
  <si>
    <t>І</t>
  </si>
  <si>
    <t>ІІ</t>
  </si>
  <si>
    <t>ІІІ</t>
  </si>
  <si>
    <t>ІV</t>
  </si>
  <si>
    <t>1 </t>
  </si>
  <si>
    <t>2 </t>
  </si>
  <si>
    <t>I. Формування фінансових результатів</t>
  </si>
  <si>
    <t>Доходи</t>
  </si>
  <si>
    <t>Надходження (дохід)  від реалізації продукції (товарів, робіт, послуг), у т.ч.:</t>
  </si>
  <si>
    <t>1010</t>
  </si>
  <si>
    <t>доходи надавача за програмою медичних гарантій від НСЗУ</t>
  </si>
  <si>
    <t>1011</t>
  </si>
  <si>
    <t>Х</t>
  </si>
  <si>
    <t xml:space="preserve"> інші субвенції</t>
  </si>
  <si>
    <t>1012</t>
  </si>
  <si>
    <t xml:space="preserve">Надходження (дохід) за рахунок коштів бюджету міста </t>
  </si>
  <si>
    <t>1020</t>
  </si>
  <si>
    <t xml:space="preserve">Дохід з місцевого бюджету </t>
  </si>
  <si>
    <t>1021</t>
  </si>
  <si>
    <t>Інші надходження (доходи) 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</si>
  <si>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</si>
  <si>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</si>
  <si>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 xml:space="preserve">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</si>
  <si>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</si>
  <si>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</si>
  <si>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</si>
  <si>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</si>
  <si>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 (розписати)</t>
  </si>
  <si>
    <t>Інші надходження (дохід) (залишок надходжень НСЗУ)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</si>
  <si>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</si>
  <si>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</si>
  <si>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</si>
  <si>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</si>
  <si>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</si>
  <si>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</si>
  <si>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</si>
  <si>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</si>
  <si>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</si>
  <si>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</si>
  <si>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</si>
  <si>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</si>
  <si>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</si>
  <si>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</si>
  <si>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</si>
  <si>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</si>
  <si>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 xml:space="preserve">доходи з місцевого бюджету цільового фінансування по капітальних видатках 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</si>
  <si>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</si>
  <si>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</si>
  <si>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</si>
  <si>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основних засобів</t>
  </si>
  <si>
    <t>інші необоротні матеріальні активи</t>
  </si>
  <si>
    <t>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</si>
  <si>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</si>
  <si>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</si>
  <si>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</si>
  <si>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</si>
  <si>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</si>
  <si>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</si>
  <si>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</si>
  <si>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</si>
  <si>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</si>
  <si>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</si>
  <si>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</si>
  <si>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</si>
  <si>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</si>
  <si>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</si>
  <si>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</si>
  <si>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</si>
  <si>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</si>
  <si>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</si>
  <si>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</si>
  <si>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</si>
  <si>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</si>
  <si>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</si>
  <si>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</si>
  <si>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</si>
  <si>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</si>
  <si>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</si>
  <si>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</si>
  <si>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</si>
  <si>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</si>
  <si>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</si>
  <si>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</si>
  <si>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</si>
  <si>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</si>
  <si>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Генеральний директор</t>
  </si>
  <si>
    <t>Олег Хасілєв</t>
  </si>
  <si>
    <t>(підпис)</t>
  </si>
  <si>
    <t xml:space="preserve">                  (П.І.Б.)</t>
  </si>
  <si>
    <t>Заступник генерального директора</t>
  </si>
  <si>
    <t>Анастасія Ратушна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</si>
</sst>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/>
    </xf>
    <xf numFmtId="0" fontId="3" fillId="0" borderId="0" xfId="1" applyFont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1" xfId="1" applyFont="1" applyBorder="1" applyAlignment="1" applyProtection="1">
      <alignment horizontal="right" wrapText="1"/>
      <protection locked="0"/>
    </xf>
    <xf numFmtId="0" fontId="2" fillId="0" borderId="0" xfId="1" applyFont="1" applyAlignment="1"/>
    <xf numFmtId="0" fontId="7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0" fontId="7" fillId="0" borderId="2" xfId="1" applyFont="1" applyBorder="1" applyAlignment="1" applyProtection="1">
      <alignment vertical="center" wrapText="1"/>
      <protection locked="0"/>
    </xf>
    <xf numFmtId="0" fontId="7" fillId="0" borderId="2" xfId="1" applyFont="1" applyBorder="1" applyAlignment="1" applyProtection="1">
      <alignment horizontal="left" vertical="center" wrapText="1"/>
      <protection locked="0"/>
    </xf>
    <xf numFmtId="14" fontId="7" fillId="0" borderId="2" xfId="1" applyNumberFormat="1" applyFont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10" fillId="2" borderId="0" xfId="1" applyFont="1" applyFill="1" applyBorder="1"/>
    <xf numFmtId="0" fontId="10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/>
    </xf>
    <xf numFmtId="0" fontId="3" fillId="2" borderId="6" xfId="0" applyFont="1" applyFill="1" applyBorder="1" applyAlignment="1">
      <alignment horizontal="justify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justify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justify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 wrapText="1"/>
    </xf>
    <xf numFmtId="0" fontId="12" fillId="0" borderId="2" xfId="0" applyFont="1" applyBorder="1" applyAlignment="1" applyProtection="1">
      <alignment horizontal="center"/>
      <protection locked="0"/>
    </xf>
    <xf numFmtId="165" fontId="8" fillId="0" borderId="2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justify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justify" vertical="center" wrapText="1"/>
      <protection locked="0"/>
    </xf>
    <xf numFmtId="0" fontId="8" fillId="2" borderId="6" xfId="0" applyFont="1" applyFill="1" applyBorder="1" applyAlignment="1" applyProtection="1">
      <alignment horizontal="justify" vertical="center" wrapText="1"/>
      <protection locked="0"/>
    </xf>
    <xf numFmtId="0" fontId="8" fillId="2" borderId="8" xfId="0" applyFont="1" applyFill="1" applyBorder="1" applyAlignment="1" applyProtection="1">
      <alignment horizontal="justify" vertical="center" wrapText="1"/>
      <protection locked="0"/>
    </xf>
    <xf numFmtId="4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justify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6" fontId="8" fillId="0" borderId="14" xfId="0" applyNumberFormat="1" applyFont="1" applyFill="1" applyBorder="1" applyAlignment="1">
      <alignment horizontal="center" vertical="center" wrapText="1"/>
    </xf>
    <xf numFmtId="166" fontId="8" fillId="0" borderId="8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center" vertical="center" wrapText="1"/>
    </xf>
    <xf numFmtId="166" fontId="8" fillId="0" borderId="7" xfId="0" applyNumberFormat="1" applyFont="1" applyFill="1" applyBorder="1" applyAlignment="1">
      <alignment horizontal="center" vertical="center" wrapText="1"/>
    </xf>
    <xf numFmtId="166" fontId="8" fillId="0" borderId="12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66" fontId="6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  <xf numFmtId="0" fontId="6" fillId="0" borderId="0" xfId="1" applyFont="1"/>
    <xf numFmtId="0" fontId="13" fillId="3" borderId="0" xfId="1" applyFont="1" applyFill="1"/>
    <xf numFmtId="0" fontId="13" fillId="0" borderId="0" xfId="1" applyFont="1"/>
    <xf numFmtId="0" fontId="13" fillId="0" borderId="0" xfId="0" applyFont="1" applyProtection="1">
      <protection locked="0"/>
    </xf>
    <xf numFmtId="0" fontId="13" fillId="0" borderId="0" xfId="1" applyFont="1" applyFill="1"/>
    <xf numFmtId="0" fontId="14" fillId="0" borderId="0" xfId="1" applyFont="1"/>
    <xf numFmtId="0" fontId="4" fillId="0" borderId="0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  <xf numFmtId="0" fontId="9" fillId="0" borderId="0" xfId="1" applyFont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right" wrapText="1"/>
      <protection locked="0"/>
    </xf>
    <xf numFmtId="0" fontId="7" fillId="0" borderId="0" xfId="1" applyFont="1" applyAlignment="1" applyProtection="1">
      <alignment horizontal="center" vertical="center" wrapText="1"/>
      <protection locked="0"/>
    </xf>
  </cellXfs>
  <cellStyles count="2">
    <cellStyle name="Звичайний 2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topLeftCell="A79" workbookViewId="0">
      <selection activeCell="A95" sqref="A95:XFD95"/>
    </sheetView>
  </sheetViews>
  <sheetFormatPr defaultRowHeight="18" x14ac:dyDescent="0.3"/>
  <cols>
    <col min="1" max="1" width="72.5703125" style="112" customWidth="1"/>
    <col min="2" max="2" width="7.140625" style="112" customWidth="1"/>
    <col min="3" max="3" width="16.85546875" style="6" customWidth="1"/>
    <col min="4" max="4" width="13" style="6" customWidth="1"/>
    <col min="5" max="5" width="16.42578125" style="6" customWidth="1"/>
    <col min="6" max="6" width="16.5703125" style="6" customWidth="1"/>
    <col min="7" max="7" width="16" style="6" customWidth="1"/>
    <col min="8" max="8" width="16.140625" style="6" customWidth="1"/>
    <col min="9" max="9" width="16" style="6" customWidth="1"/>
    <col min="10" max="170" width="9.140625" style="114"/>
    <col min="171" max="171" width="72.5703125" style="114" customWidth="1"/>
    <col min="172" max="172" width="7.140625" style="114" customWidth="1"/>
    <col min="173" max="173" width="16.85546875" style="114" customWidth="1"/>
    <col min="174" max="174" width="13" style="114" customWidth="1"/>
    <col min="175" max="175" width="16.42578125" style="114" customWidth="1"/>
    <col min="176" max="176" width="16.5703125" style="114" customWidth="1"/>
    <col min="177" max="177" width="16" style="114" customWidth="1"/>
    <col min="178" max="178" width="16.140625" style="114" customWidth="1"/>
    <col min="179" max="179" width="16" style="114" customWidth="1"/>
    <col min="180" max="180" width="12.7109375" style="114" customWidth="1"/>
    <col min="181" max="181" width="14" style="114" customWidth="1"/>
    <col min="182" max="182" width="9.140625" style="114"/>
    <col min="183" max="183" width="11.42578125" style="114" bestFit="1" customWidth="1"/>
    <col min="184" max="426" width="9.140625" style="114"/>
    <col min="427" max="427" width="72.5703125" style="114" customWidth="1"/>
    <col min="428" max="428" width="7.140625" style="114" customWidth="1"/>
    <col min="429" max="429" width="16.85546875" style="114" customWidth="1"/>
    <col min="430" max="430" width="13" style="114" customWidth="1"/>
    <col min="431" max="431" width="16.42578125" style="114" customWidth="1"/>
    <col min="432" max="432" width="16.5703125" style="114" customWidth="1"/>
    <col min="433" max="433" width="16" style="114" customWidth="1"/>
    <col min="434" max="434" width="16.140625" style="114" customWidth="1"/>
    <col min="435" max="435" width="16" style="114" customWidth="1"/>
    <col min="436" max="436" width="12.7109375" style="114" customWidth="1"/>
    <col min="437" max="437" width="14" style="114" customWidth="1"/>
    <col min="438" max="438" width="9.140625" style="114"/>
    <col min="439" max="439" width="11.42578125" style="114" bestFit="1" customWidth="1"/>
    <col min="440" max="682" width="9.140625" style="114"/>
    <col min="683" max="683" width="72.5703125" style="114" customWidth="1"/>
    <col min="684" max="684" width="7.140625" style="114" customWidth="1"/>
    <col min="685" max="685" width="16.85546875" style="114" customWidth="1"/>
    <col min="686" max="686" width="13" style="114" customWidth="1"/>
    <col min="687" max="687" width="16.42578125" style="114" customWidth="1"/>
    <col min="688" max="688" width="16.5703125" style="114" customWidth="1"/>
    <col min="689" max="689" width="16" style="114" customWidth="1"/>
    <col min="690" max="690" width="16.140625" style="114" customWidth="1"/>
    <col min="691" max="691" width="16" style="114" customWidth="1"/>
    <col min="692" max="692" width="12.7109375" style="114" customWidth="1"/>
    <col min="693" max="693" width="14" style="114" customWidth="1"/>
    <col min="694" max="694" width="9.140625" style="114"/>
    <col min="695" max="695" width="11.42578125" style="114" bestFit="1" customWidth="1"/>
    <col min="696" max="938" width="9.140625" style="114"/>
    <col min="939" max="939" width="72.5703125" style="114" customWidth="1"/>
    <col min="940" max="940" width="7.140625" style="114" customWidth="1"/>
    <col min="941" max="941" width="16.85546875" style="114" customWidth="1"/>
    <col min="942" max="942" width="13" style="114" customWidth="1"/>
    <col min="943" max="943" width="16.42578125" style="114" customWidth="1"/>
    <col min="944" max="944" width="16.5703125" style="114" customWidth="1"/>
    <col min="945" max="945" width="16" style="114" customWidth="1"/>
    <col min="946" max="946" width="16.140625" style="114" customWidth="1"/>
    <col min="947" max="947" width="16" style="114" customWidth="1"/>
    <col min="948" max="948" width="12.7109375" style="114" customWidth="1"/>
    <col min="949" max="949" width="14" style="114" customWidth="1"/>
    <col min="950" max="950" width="9.140625" style="114"/>
    <col min="951" max="951" width="11.42578125" style="114" bestFit="1" customWidth="1"/>
    <col min="952" max="1194" width="9.140625" style="114"/>
    <col min="1195" max="1195" width="72.5703125" style="114" customWidth="1"/>
    <col min="1196" max="1196" width="7.140625" style="114" customWidth="1"/>
    <col min="1197" max="1197" width="16.85546875" style="114" customWidth="1"/>
    <col min="1198" max="1198" width="13" style="114" customWidth="1"/>
    <col min="1199" max="1199" width="16.42578125" style="114" customWidth="1"/>
    <col min="1200" max="1200" width="16.5703125" style="114" customWidth="1"/>
    <col min="1201" max="1201" width="16" style="114" customWidth="1"/>
    <col min="1202" max="1202" width="16.140625" style="114" customWidth="1"/>
    <col min="1203" max="1203" width="16" style="114" customWidth="1"/>
    <col min="1204" max="1204" width="12.7109375" style="114" customWidth="1"/>
    <col min="1205" max="1205" width="14" style="114" customWidth="1"/>
    <col min="1206" max="1206" width="9.140625" style="114"/>
    <col min="1207" max="1207" width="11.42578125" style="114" bestFit="1" customWidth="1"/>
    <col min="1208" max="1450" width="9.140625" style="114"/>
    <col min="1451" max="1451" width="72.5703125" style="114" customWidth="1"/>
    <col min="1452" max="1452" width="7.140625" style="114" customWidth="1"/>
    <col min="1453" max="1453" width="16.85546875" style="114" customWidth="1"/>
    <col min="1454" max="1454" width="13" style="114" customWidth="1"/>
    <col min="1455" max="1455" width="16.42578125" style="114" customWidth="1"/>
    <col min="1456" max="1456" width="16.5703125" style="114" customWidth="1"/>
    <col min="1457" max="1457" width="16" style="114" customWidth="1"/>
    <col min="1458" max="1458" width="16.140625" style="114" customWidth="1"/>
    <col min="1459" max="1459" width="16" style="114" customWidth="1"/>
    <col min="1460" max="1460" width="12.7109375" style="114" customWidth="1"/>
    <col min="1461" max="1461" width="14" style="114" customWidth="1"/>
    <col min="1462" max="1462" width="9.140625" style="114"/>
    <col min="1463" max="1463" width="11.42578125" style="114" bestFit="1" customWidth="1"/>
    <col min="1464" max="1706" width="9.140625" style="114"/>
    <col min="1707" max="1707" width="72.5703125" style="114" customWidth="1"/>
    <col min="1708" max="1708" width="7.140625" style="114" customWidth="1"/>
    <col min="1709" max="1709" width="16.85546875" style="114" customWidth="1"/>
    <col min="1710" max="1710" width="13" style="114" customWidth="1"/>
    <col min="1711" max="1711" width="16.42578125" style="114" customWidth="1"/>
    <col min="1712" max="1712" width="16.5703125" style="114" customWidth="1"/>
    <col min="1713" max="1713" width="16" style="114" customWidth="1"/>
    <col min="1714" max="1714" width="16.140625" style="114" customWidth="1"/>
    <col min="1715" max="1715" width="16" style="114" customWidth="1"/>
    <col min="1716" max="1716" width="12.7109375" style="114" customWidth="1"/>
    <col min="1717" max="1717" width="14" style="114" customWidth="1"/>
    <col min="1718" max="1718" width="9.140625" style="114"/>
    <col min="1719" max="1719" width="11.42578125" style="114" bestFit="1" customWidth="1"/>
    <col min="1720" max="1962" width="9.140625" style="114"/>
    <col min="1963" max="1963" width="72.5703125" style="114" customWidth="1"/>
    <col min="1964" max="1964" width="7.140625" style="114" customWidth="1"/>
    <col min="1965" max="1965" width="16.85546875" style="114" customWidth="1"/>
    <col min="1966" max="1966" width="13" style="114" customWidth="1"/>
    <col min="1967" max="1967" width="16.42578125" style="114" customWidth="1"/>
    <col min="1968" max="1968" width="16.5703125" style="114" customWidth="1"/>
    <col min="1969" max="1969" width="16" style="114" customWidth="1"/>
    <col min="1970" max="1970" width="16.140625" style="114" customWidth="1"/>
    <col min="1971" max="1971" width="16" style="114" customWidth="1"/>
    <col min="1972" max="1972" width="12.7109375" style="114" customWidth="1"/>
    <col min="1973" max="1973" width="14" style="114" customWidth="1"/>
    <col min="1974" max="1974" width="9.140625" style="114"/>
    <col min="1975" max="1975" width="11.42578125" style="114" bestFit="1" customWidth="1"/>
    <col min="1976" max="2218" width="9.140625" style="114"/>
    <col min="2219" max="2219" width="72.5703125" style="114" customWidth="1"/>
    <col min="2220" max="2220" width="7.140625" style="114" customWidth="1"/>
    <col min="2221" max="2221" width="16.85546875" style="114" customWidth="1"/>
    <col min="2222" max="2222" width="13" style="114" customWidth="1"/>
    <col min="2223" max="2223" width="16.42578125" style="114" customWidth="1"/>
    <col min="2224" max="2224" width="16.5703125" style="114" customWidth="1"/>
    <col min="2225" max="2225" width="16" style="114" customWidth="1"/>
    <col min="2226" max="2226" width="16.140625" style="114" customWidth="1"/>
    <col min="2227" max="2227" width="16" style="114" customWidth="1"/>
    <col min="2228" max="2228" width="12.7109375" style="114" customWidth="1"/>
    <col min="2229" max="2229" width="14" style="114" customWidth="1"/>
    <col min="2230" max="2230" width="9.140625" style="114"/>
    <col min="2231" max="2231" width="11.42578125" style="114" bestFit="1" customWidth="1"/>
    <col min="2232" max="2474" width="9.140625" style="114"/>
    <col min="2475" max="2475" width="72.5703125" style="114" customWidth="1"/>
    <col min="2476" max="2476" width="7.140625" style="114" customWidth="1"/>
    <col min="2477" max="2477" width="16.85546875" style="114" customWidth="1"/>
    <col min="2478" max="2478" width="13" style="114" customWidth="1"/>
    <col min="2479" max="2479" width="16.42578125" style="114" customWidth="1"/>
    <col min="2480" max="2480" width="16.5703125" style="114" customWidth="1"/>
    <col min="2481" max="2481" width="16" style="114" customWidth="1"/>
    <col min="2482" max="2482" width="16.140625" style="114" customWidth="1"/>
    <col min="2483" max="2483" width="16" style="114" customWidth="1"/>
    <col min="2484" max="2484" width="12.7109375" style="114" customWidth="1"/>
    <col min="2485" max="2485" width="14" style="114" customWidth="1"/>
    <col min="2486" max="2486" width="9.140625" style="114"/>
    <col min="2487" max="2487" width="11.42578125" style="114" bestFit="1" customWidth="1"/>
    <col min="2488" max="2730" width="9.140625" style="114"/>
    <col min="2731" max="2731" width="72.5703125" style="114" customWidth="1"/>
    <col min="2732" max="2732" width="7.140625" style="114" customWidth="1"/>
    <col min="2733" max="2733" width="16.85546875" style="114" customWidth="1"/>
    <col min="2734" max="2734" width="13" style="114" customWidth="1"/>
    <col min="2735" max="2735" width="16.42578125" style="114" customWidth="1"/>
    <col min="2736" max="2736" width="16.5703125" style="114" customWidth="1"/>
    <col min="2737" max="2737" width="16" style="114" customWidth="1"/>
    <col min="2738" max="2738" width="16.140625" style="114" customWidth="1"/>
    <col min="2739" max="2739" width="16" style="114" customWidth="1"/>
    <col min="2740" max="2740" width="12.7109375" style="114" customWidth="1"/>
    <col min="2741" max="2741" width="14" style="114" customWidth="1"/>
    <col min="2742" max="2742" width="9.140625" style="114"/>
    <col min="2743" max="2743" width="11.42578125" style="114" bestFit="1" customWidth="1"/>
    <col min="2744" max="2986" width="9.140625" style="114"/>
    <col min="2987" max="2987" width="72.5703125" style="114" customWidth="1"/>
    <col min="2988" max="2988" width="7.140625" style="114" customWidth="1"/>
    <col min="2989" max="2989" width="16.85546875" style="114" customWidth="1"/>
    <col min="2990" max="2990" width="13" style="114" customWidth="1"/>
    <col min="2991" max="2991" width="16.42578125" style="114" customWidth="1"/>
    <col min="2992" max="2992" width="16.5703125" style="114" customWidth="1"/>
    <col min="2993" max="2993" width="16" style="114" customWidth="1"/>
    <col min="2994" max="2994" width="16.140625" style="114" customWidth="1"/>
    <col min="2995" max="2995" width="16" style="114" customWidth="1"/>
    <col min="2996" max="2996" width="12.7109375" style="114" customWidth="1"/>
    <col min="2997" max="2997" width="14" style="114" customWidth="1"/>
    <col min="2998" max="2998" width="9.140625" style="114"/>
    <col min="2999" max="2999" width="11.42578125" style="114" bestFit="1" customWidth="1"/>
    <col min="3000" max="3242" width="9.140625" style="114"/>
    <col min="3243" max="3243" width="72.5703125" style="114" customWidth="1"/>
    <col min="3244" max="3244" width="7.140625" style="114" customWidth="1"/>
    <col min="3245" max="3245" width="16.85546875" style="114" customWidth="1"/>
    <col min="3246" max="3246" width="13" style="114" customWidth="1"/>
    <col min="3247" max="3247" width="16.42578125" style="114" customWidth="1"/>
    <col min="3248" max="3248" width="16.5703125" style="114" customWidth="1"/>
    <col min="3249" max="3249" width="16" style="114" customWidth="1"/>
    <col min="3250" max="3250" width="16.140625" style="114" customWidth="1"/>
    <col min="3251" max="3251" width="16" style="114" customWidth="1"/>
    <col min="3252" max="3252" width="12.7109375" style="114" customWidth="1"/>
    <col min="3253" max="3253" width="14" style="114" customWidth="1"/>
    <col min="3254" max="3254" width="9.140625" style="114"/>
    <col min="3255" max="3255" width="11.42578125" style="114" bestFit="1" customWidth="1"/>
    <col min="3256" max="3498" width="9.140625" style="114"/>
    <col min="3499" max="3499" width="72.5703125" style="114" customWidth="1"/>
    <col min="3500" max="3500" width="7.140625" style="114" customWidth="1"/>
    <col min="3501" max="3501" width="16.85546875" style="114" customWidth="1"/>
    <col min="3502" max="3502" width="13" style="114" customWidth="1"/>
    <col min="3503" max="3503" width="16.42578125" style="114" customWidth="1"/>
    <col min="3504" max="3504" width="16.5703125" style="114" customWidth="1"/>
    <col min="3505" max="3505" width="16" style="114" customWidth="1"/>
    <col min="3506" max="3506" width="16.140625" style="114" customWidth="1"/>
    <col min="3507" max="3507" width="16" style="114" customWidth="1"/>
    <col min="3508" max="3508" width="12.7109375" style="114" customWidth="1"/>
    <col min="3509" max="3509" width="14" style="114" customWidth="1"/>
    <col min="3510" max="3510" width="9.140625" style="114"/>
    <col min="3511" max="3511" width="11.42578125" style="114" bestFit="1" customWidth="1"/>
    <col min="3512" max="3754" width="9.140625" style="114"/>
    <col min="3755" max="3755" width="72.5703125" style="114" customWidth="1"/>
    <col min="3756" max="3756" width="7.140625" style="114" customWidth="1"/>
    <col min="3757" max="3757" width="16.85546875" style="114" customWidth="1"/>
    <col min="3758" max="3758" width="13" style="114" customWidth="1"/>
    <col min="3759" max="3759" width="16.42578125" style="114" customWidth="1"/>
    <col min="3760" max="3760" width="16.5703125" style="114" customWidth="1"/>
    <col min="3761" max="3761" width="16" style="114" customWidth="1"/>
    <col min="3762" max="3762" width="16.140625" style="114" customWidth="1"/>
    <col min="3763" max="3763" width="16" style="114" customWidth="1"/>
    <col min="3764" max="3764" width="12.7109375" style="114" customWidth="1"/>
    <col min="3765" max="3765" width="14" style="114" customWidth="1"/>
    <col min="3766" max="3766" width="9.140625" style="114"/>
    <col min="3767" max="3767" width="11.42578125" style="114" bestFit="1" customWidth="1"/>
    <col min="3768" max="4010" width="9.140625" style="114"/>
    <col min="4011" max="4011" width="72.5703125" style="114" customWidth="1"/>
    <col min="4012" max="4012" width="7.140625" style="114" customWidth="1"/>
    <col min="4013" max="4013" width="16.85546875" style="114" customWidth="1"/>
    <col min="4014" max="4014" width="13" style="114" customWidth="1"/>
    <col min="4015" max="4015" width="16.42578125" style="114" customWidth="1"/>
    <col min="4016" max="4016" width="16.5703125" style="114" customWidth="1"/>
    <col min="4017" max="4017" width="16" style="114" customWidth="1"/>
    <col min="4018" max="4018" width="16.140625" style="114" customWidth="1"/>
    <col min="4019" max="4019" width="16" style="114" customWidth="1"/>
    <col min="4020" max="4020" width="12.7109375" style="114" customWidth="1"/>
    <col min="4021" max="4021" width="14" style="114" customWidth="1"/>
    <col min="4022" max="4022" width="9.140625" style="114"/>
    <col min="4023" max="4023" width="11.42578125" style="114" bestFit="1" customWidth="1"/>
    <col min="4024" max="4266" width="9.140625" style="114"/>
    <col min="4267" max="4267" width="72.5703125" style="114" customWidth="1"/>
    <col min="4268" max="4268" width="7.140625" style="114" customWidth="1"/>
    <col min="4269" max="4269" width="16.85546875" style="114" customWidth="1"/>
    <col min="4270" max="4270" width="13" style="114" customWidth="1"/>
    <col min="4271" max="4271" width="16.42578125" style="114" customWidth="1"/>
    <col min="4272" max="4272" width="16.5703125" style="114" customWidth="1"/>
    <col min="4273" max="4273" width="16" style="114" customWidth="1"/>
    <col min="4274" max="4274" width="16.140625" style="114" customWidth="1"/>
    <col min="4275" max="4275" width="16" style="114" customWidth="1"/>
    <col min="4276" max="4276" width="12.7109375" style="114" customWidth="1"/>
    <col min="4277" max="4277" width="14" style="114" customWidth="1"/>
    <col min="4278" max="4278" width="9.140625" style="114"/>
    <col min="4279" max="4279" width="11.42578125" style="114" bestFit="1" customWidth="1"/>
    <col min="4280" max="4522" width="9.140625" style="114"/>
    <col min="4523" max="4523" width="72.5703125" style="114" customWidth="1"/>
    <col min="4524" max="4524" width="7.140625" style="114" customWidth="1"/>
    <col min="4525" max="4525" width="16.85546875" style="114" customWidth="1"/>
    <col min="4526" max="4526" width="13" style="114" customWidth="1"/>
    <col min="4527" max="4527" width="16.42578125" style="114" customWidth="1"/>
    <col min="4528" max="4528" width="16.5703125" style="114" customWidth="1"/>
    <col min="4529" max="4529" width="16" style="114" customWidth="1"/>
    <col min="4530" max="4530" width="16.140625" style="114" customWidth="1"/>
    <col min="4531" max="4531" width="16" style="114" customWidth="1"/>
    <col min="4532" max="4532" width="12.7109375" style="114" customWidth="1"/>
    <col min="4533" max="4533" width="14" style="114" customWidth="1"/>
    <col min="4534" max="4534" width="9.140625" style="114"/>
    <col min="4535" max="4535" width="11.42578125" style="114" bestFit="1" customWidth="1"/>
    <col min="4536" max="4778" width="9.140625" style="114"/>
    <col min="4779" max="4779" width="72.5703125" style="114" customWidth="1"/>
    <col min="4780" max="4780" width="7.140625" style="114" customWidth="1"/>
    <col min="4781" max="4781" width="16.85546875" style="114" customWidth="1"/>
    <col min="4782" max="4782" width="13" style="114" customWidth="1"/>
    <col min="4783" max="4783" width="16.42578125" style="114" customWidth="1"/>
    <col min="4784" max="4784" width="16.5703125" style="114" customWidth="1"/>
    <col min="4785" max="4785" width="16" style="114" customWidth="1"/>
    <col min="4786" max="4786" width="16.140625" style="114" customWidth="1"/>
    <col min="4787" max="4787" width="16" style="114" customWidth="1"/>
    <col min="4788" max="4788" width="12.7109375" style="114" customWidth="1"/>
    <col min="4789" max="4789" width="14" style="114" customWidth="1"/>
    <col min="4790" max="4790" width="9.140625" style="114"/>
    <col min="4791" max="4791" width="11.42578125" style="114" bestFit="1" customWidth="1"/>
    <col min="4792" max="5034" width="9.140625" style="114"/>
    <col min="5035" max="5035" width="72.5703125" style="114" customWidth="1"/>
    <col min="5036" max="5036" width="7.140625" style="114" customWidth="1"/>
    <col min="5037" max="5037" width="16.85546875" style="114" customWidth="1"/>
    <col min="5038" max="5038" width="13" style="114" customWidth="1"/>
    <col min="5039" max="5039" width="16.42578125" style="114" customWidth="1"/>
    <col min="5040" max="5040" width="16.5703125" style="114" customWidth="1"/>
    <col min="5041" max="5041" width="16" style="114" customWidth="1"/>
    <col min="5042" max="5042" width="16.140625" style="114" customWidth="1"/>
    <col min="5043" max="5043" width="16" style="114" customWidth="1"/>
    <col min="5044" max="5044" width="12.7109375" style="114" customWidth="1"/>
    <col min="5045" max="5045" width="14" style="114" customWidth="1"/>
    <col min="5046" max="5046" width="9.140625" style="114"/>
    <col min="5047" max="5047" width="11.42578125" style="114" bestFit="1" customWidth="1"/>
    <col min="5048" max="5290" width="9.140625" style="114"/>
    <col min="5291" max="5291" width="72.5703125" style="114" customWidth="1"/>
    <col min="5292" max="5292" width="7.140625" style="114" customWidth="1"/>
    <col min="5293" max="5293" width="16.85546875" style="114" customWidth="1"/>
    <col min="5294" max="5294" width="13" style="114" customWidth="1"/>
    <col min="5295" max="5295" width="16.42578125" style="114" customWidth="1"/>
    <col min="5296" max="5296" width="16.5703125" style="114" customWidth="1"/>
    <col min="5297" max="5297" width="16" style="114" customWidth="1"/>
    <col min="5298" max="5298" width="16.140625" style="114" customWidth="1"/>
    <col min="5299" max="5299" width="16" style="114" customWidth="1"/>
    <col min="5300" max="5300" width="12.7109375" style="114" customWidth="1"/>
    <col min="5301" max="5301" width="14" style="114" customWidth="1"/>
    <col min="5302" max="5302" width="9.140625" style="114"/>
    <col min="5303" max="5303" width="11.42578125" style="114" bestFit="1" customWidth="1"/>
    <col min="5304" max="5546" width="9.140625" style="114"/>
    <col min="5547" max="5547" width="72.5703125" style="114" customWidth="1"/>
    <col min="5548" max="5548" width="7.140625" style="114" customWidth="1"/>
    <col min="5549" max="5549" width="16.85546875" style="114" customWidth="1"/>
    <col min="5550" max="5550" width="13" style="114" customWidth="1"/>
    <col min="5551" max="5551" width="16.42578125" style="114" customWidth="1"/>
    <col min="5552" max="5552" width="16.5703125" style="114" customWidth="1"/>
    <col min="5553" max="5553" width="16" style="114" customWidth="1"/>
    <col min="5554" max="5554" width="16.140625" style="114" customWidth="1"/>
    <col min="5555" max="5555" width="16" style="114" customWidth="1"/>
    <col min="5556" max="5556" width="12.7109375" style="114" customWidth="1"/>
    <col min="5557" max="5557" width="14" style="114" customWidth="1"/>
    <col min="5558" max="5558" width="9.140625" style="114"/>
    <col min="5559" max="5559" width="11.42578125" style="114" bestFit="1" customWidth="1"/>
    <col min="5560" max="5802" width="9.140625" style="114"/>
    <col min="5803" max="5803" width="72.5703125" style="114" customWidth="1"/>
    <col min="5804" max="5804" width="7.140625" style="114" customWidth="1"/>
    <col min="5805" max="5805" width="16.85546875" style="114" customWidth="1"/>
    <col min="5806" max="5806" width="13" style="114" customWidth="1"/>
    <col min="5807" max="5807" width="16.42578125" style="114" customWidth="1"/>
    <col min="5808" max="5808" width="16.5703125" style="114" customWidth="1"/>
    <col min="5809" max="5809" width="16" style="114" customWidth="1"/>
    <col min="5810" max="5810" width="16.140625" style="114" customWidth="1"/>
    <col min="5811" max="5811" width="16" style="114" customWidth="1"/>
    <col min="5812" max="5812" width="12.7109375" style="114" customWidth="1"/>
    <col min="5813" max="5813" width="14" style="114" customWidth="1"/>
    <col min="5814" max="5814" width="9.140625" style="114"/>
    <col min="5815" max="5815" width="11.42578125" style="114" bestFit="1" customWidth="1"/>
    <col min="5816" max="6058" width="9.140625" style="114"/>
    <col min="6059" max="6059" width="72.5703125" style="114" customWidth="1"/>
    <col min="6060" max="6060" width="7.140625" style="114" customWidth="1"/>
    <col min="6061" max="6061" width="16.85546875" style="114" customWidth="1"/>
    <col min="6062" max="6062" width="13" style="114" customWidth="1"/>
    <col min="6063" max="6063" width="16.42578125" style="114" customWidth="1"/>
    <col min="6064" max="6064" width="16.5703125" style="114" customWidth="1"/>
    <col min="6065" max="6065" width="16" style="114" customWidth="1"/>
    <col min="6066" max="6066" width="16.140625" style="114" customWidth="1"/>
    <col min="6067" max="6067" width="16" style="114" customWidth="1"/>
    <col min="6068" max="6068" width="12.7109375" style="114" customWidth="1"/>
    <col min="6069" max="6069" width="14" style="114" customWidth="1"/>
    <col min="6070" max="6070" width="9.140625" style="114"/>
    <col min="6071" max="6071" width="11.42578125" style="114" bestFit="1" customWidth="1"/>
    <col min="6072" max="6314" width="9.140625" style="114"/>
    <col min="6315" max="6315" width="72.5703125" style="114" customWidth="1"/>
    <col min="6316" max="6316" width="7.140625" style="114" customWidth="1"/>
    <col min="6317" max="6317" width="16.85546875" style="114" customWidth="1"/>
    <col min="6318" max="6318" width="13" style="114" customWidth="1"/>
    <col min="6319" max="6319" width="16.42578125" style="114" customWidth="1"/>
    <col min="6320" max="6320" width="16.5703125" style="114" customWidth="1"/>
    <col min="6321" max="6321" width="16" style="114" customWidth="1"/>
    <col min="6322" max="6322" width="16.140625" style="114" customWidth="1"/>
    <col min="6323" max="6323" width="16" style="114" customWidth="1"/>
    <col min="6324" max="6324" width="12.7109375" style="114" customWidth="1"/>
    <col min="6325" max="6325" width="14" style="114" customWidth="1"/>
    <col min="6326" max="6326" width="9.140625" style="114"/>
    <col min="6327" max="6327" width="11.42578125" style="114" bestFit="1" customWidth="1"/>
    <col min="6328" max="6570" width="9.140625" style="114"/>
    <col min="6571" max="6571" width="72.5703125" style="114" customWidth="1"/>
    <col min="6572" max="6572" width="7.140625" style="114" customWidth="1"/>
    <col min="6573" max="6573" width="16.85546875" style="114" customWidth="1"/>
    <col min="6574" max="6574" width="13" style="114" customWidth="1"/>
    <col min="6575" max="6575" width="16.42578125" style="114" customWidth="1"/>
    <col min="6576" max="6576" width="16.5703125" style="114" customWidth="1"/>
    <col min="6577" max="6577" width="16" style="114" customWidth="1"/>
    <col min="6578" max="6578" width="16.140625" style="114" customWidth="1"/>
    <col min="6579" max="6579" width="16" style="114" customWidth="1"/>
    <col min="6580" max="6580" width="12.7109375" style="114" customWidth="1"/>
    <col min="6581" max="6581" width="14" style="114" customWidth="1"/>
    <col min="6582" max="6582" width="9.140625" style="114"/>
    <col min="6583" max="6583" width="11.42578125" style="114" bestFit="1" customWidth="1"/>
    <col min="6584" max="6826" width="9.140625" style="114"/>
    <col min="6827" max="6827" width="72.5703125" style="114" customWidth="1"/>
    <col min="6828" max="6828" width="7.140625" style="114" customWidth="1"/>
    <col min="6829" max="6829" width="16.85546875" style="114" customWidth="1"/>
    <col min="6830" max="6830" width="13" style="114" customWidth="1"/>
    <col min="6831" max="6831" width="16.42578125" style="114" customWidth="1"/>
    <col min="6832" max="6832" width="16.5703125" style="114" customWidth="1"/>
    <col min="6833" max="6833" width="16" style="114" customWidth="1"/>
    <col min="6834" max="6834" width="16.140625" style="114" customWidth="1"/>
    <col min="6835" max="6835" width="16" style="114" customWidth="1"/>
    <col min="6836" max="6836" width="12.7109375" style="114" customWidth="1"/>
    <col min="6837" max="6837" width="14" style="114" customWidth="1"/>
    <col min="6838" max="6838" width="9.140625" style="114"/>
    <col min="6839" max="6839" width="11.42578125" style="114" bestFit="1" customWidth="1"/>
    <col min="6840" max="7082" width="9.140625" style="114"/>
    <col min="7083" max="7083" width="72.5703125" style="114" customWidth="1"/>
    <col min="7084" max="7084" width="7.140625" style="114" customWidth="1"/>
    <col min="7085" max="7085" width="16.85546875" style="114" customWidth="1"/>
    <col min="7086" max="7086" width="13" style="114" customWidth="1"/>
    <col min="7087" max="7087" width="16.42578125" style="114" customWidth="1"/>
    <col min="7088" max="7088" width="16.5703125" style="114" customWidth="1"/>
    <col min="7089" max="7089" width="16" style="114" customWidth="1"/>
    <col min="7090" max="7090" width="16.140625" style="114" customWidth="1"/>
    <col min="7091" max="7091" width="16" style="114" customWidth="1"/>
    <col min="7092" max="7092" width="12.7109375" style="114" customWidth="1"/>
    <col min="7093" max="7093" width="14" style="114" customWidth="1"/>
    <col min="7094" max="7094" width="9.140625" style="114"/>
    <col min="7095" max="7095" width="11.42578125" style="114" bestFit="1" customWidth="1"/>
    <col min="7096" max="7338" width="9.140625" style="114"/>
    <col min="7339" max="7339" width="72.5703125" style="114" customWidth="1"/>
    <col min="7340" max="7340" width="7.140625" style="114" customWidth="1"/>
    <col min="7341" max="7341" width="16.85546875" style="114" customWidth="1"/>
    <col min="7342" max="7342" width="13" style="114" customWidth="1"/>
    <col min="7343" max="7343" width="16.42578125" style="114" customWidth="1"/>
    <col min="7344" max="7344" width="16.5703125" style="114" customWidth="1"/>
    <col min="7345" max="7345" width="16" style="114" customWidth="1"/>
    <col min="7346" max="7346" width="16.140625" style="114" customWidth="1"/>
    <col min="7347" max="7347" width="16" style="114" customWidth="1"/>
    <col min="7348" max="7348" width="12.7109375" style="114" customWidth="1"/>
    <col min="7349" max="7349" width="14" style="114" customWidth="1"/>
    <col min="7350" max="7350" width="9.140625" style="114"/>
    <col min="7351" max="7351" width="11.42578125" style="114" bestFit="1" customWidth="1"/>
    <col min="7352" max="7594" width="9.140625" style="114"/>
    <col min="7595" max="7595" width="72.5703125" style="114" customWidth="1"/>
    <col min="7596" max="7596" width="7.140625" style="114" customWidth="1"/>
    <col min="7597" max="7597" width="16.85546875" style="114" customWidth="1"/>
    <col min="7598" max="7598" width="13" style="114" customWidth="1"/>
    <col min="7599" max="7599" width="16.42578125" style="114" customWidth="1"/>
    <col min="7600" max="7600" width="16.5703125" style="114" customWidth="1"/>
    <col min="7601" max="7601" width="16" style="114" customWidth="1"/>
    <col min="7602" max="7602" width="16.140625" style="114" customWidth="1"/>
    <col min="7603" max="7603" width="16" style="114" customWidth="1"/>
    <col min="7604" max="7604" width="12.7109375" style="114" customWidth="1"/>
    <col min="7605" max="7605" width="14" style="114" customWidth="1"/>
    <col min="7606" max="7606" width="9.140625" style="114"/>
    <col min="7607" max="7607" width="11.42578125" style="114" bestFit="1" customWidth="1"/>
    <col min="7608" max="7850" width="9.140625" style="114"/>
    <col min="7851" max="7851" width="72.5703125" style="114" customWidth="1"/>
    <col min="7852" max="7852" width="7.140625" style="114" customWidth="1"/>
    <col min="7853" max="7853" width="16.85546875" style="114" customWidth="1"/>
    <col min="7854" max="7854" width="13" style="114" customWidth="1"/>
    <col min="7855" max="7855" width="16.42578125" style="114" customWidth="1"/>
    <col min="7856" max="7856" width="16.5703125" style="114" customWidth="1"/>
    <col min="7857" max="7857" width="16" style="114" customWidth="1"/>
    <col min="7858" max="7858" width="16.140625" style="114" customWidth="1"/>
    <col min="7859" max="7859" width="16" style="114" customWidth="1"/>
    <col min="7860" max="7860" width="12.7109375" style="114" customWidth="1"/>
    <col min="7861" max="7861" width="14" style="114" customWidth="1"/>
    <col min="7862" max="7862" width="9.140625" style="114"/>
    <col min="7863" max="7863" width="11.42578125" style="114" bestFit="1" customWidth="1"/>
    <col min="7864" max="8106" width="9.140625" style="114"/>
    <col min="8107" max="8107" width="72.5703125" style="114" customWidth="1"/>
    <col min="8108" max="8108" width="7.140625" style="114" customWidth="1"/>
    <col min="8109" max="8109" width="16.85546875" style="114" customWidth="1"/>
    <col min="8110" max="8110" width="13" style="114" customWidth="1"/>
    <col min="8111" max="8111" width="16.42578125" style="114" customWidth="1"/>
    <col min="8112" max="8112" width="16.5703125" style="114" customWidth="1"/>
    <col min="8113" max="8113" width="16" style="114" customWidth="1"/>
    <col min="8114" max="8114" width="16.140625" style="114" customWidth="1"/>
    <col min="8115" max="8115" width="16" style="114" customWidth="1"/>
    <col min="8116" max="8116" width="12.7109375" style="114" customWidth="1"/>
    <col min="8117" max="8117" width="14" style="114" customWidth="1"/>
    <col min="8118" max="8118" width="9.140625" style="114"/>
    <col min="8119" max="8119" width="11.42578125" style="114" bestFit="1" customWidth="1"/>
    <col min="8120" max="8362" width="9.140625" style="114"/>
    <col min="8363" max="8363" width="72.5703125" style="114" customWidth="1"/>
    <col min="8364" max="8364" width="7.140625" style="114" customWidth="1"/>
    <col min="8365" max="8365" width="16.85546875" style="114" customWidth="1"/>
    <col min="8366" max="8366" width="13" style="114" customWidth="1"/>
    <col min="8367" max="8367" width="16.42578125" style="114" customWidth="1"/>
    <col min="8368" max="8368" width="16.5703125" style="114" customWidth="1"/>
    <col min="8369" max="8369" width="16" style="114" customWidth="1"/>
    <col min="8370" max="8370" width="16.140625" style="114" customWidth="1"/>
    <col min="8371" max="8371" width="16" style="114" customWidth="1"/>
    <col min="8372" max="8372" width="12.7109375" style="114" customWidth="1"/>
    <col min="8373" max="8373" width="14" style="114" customWidth="1"/>
    <col min="8374" max="8374" width="9.140625" style="114"/>
    <col min="8375" max="8375" width="11.42578125" style="114" bestFit="1" customWidth="1"/>
    <col min="8376" max="8618" width="9.140625" style="114"/>
    <col min="8619" max="8619" width="72.5703125" style="114" customWidth="1"/>
    <col min="8620" max="8620" width="7.140625" style="114" customWidth="1"/>
    <col min="8621" max="8621" width="16.85546875" style="114" customWidth="1"/>
    <col min="8622" max="8622" width="13" style="114" customWidth="1"/>
    <col min="8623" max="8623" width="16.42578125" style="114" customWidth="1"/>
    <col min="8624" max="8624" width="16.5703125" style="114" customWidth="1"/>
    <col min="8625" max="8625" width="16" style="114" customWidth="1"/>
    <col min="8626" max="8626" width="16.140625" style="114" customWidth="1"/>
    <col min="8627" max="8627" width="16" style="114" customWidth="1"/>
    <col min="8628" max="8628" width="12.7109375" style="114" customWidth="1"/>
    <col min="8629" max="8629" width="14" style="114" customWidth="1"/>
    <col min="8630" max="8630" width="9.140625" style="114"/>
    <col min="8631" max="8631" width="11.42578125" style="114" bestFit="1" customWidth="1"/>
    <col min="8632" max="8874" width="9.140625" style="114"/>
    <col min="8875" max="8875" width="72.5703125" style="114" customWidth="1"/>
    <col min="8876" max="8876" width="7.140625" style="114" customWidth="1"/>
    <col min="8877" max="8877" width="16.85546875" style="114" customWidth="1"/>
    <col min="8878" max="8878" width="13" style="114" customWidth="1"/>
    <col min="8879" max="8879" width="16.42578125" style="114" customWidth="1"/>
    <col min="8880" max="8880" width="16.5703125" style="114" customWidth="1"/>
    <col min="8881" max="8881" width="16" style="114" customWidth="1"/>
    <col min="8882" max="8882" width="16.140625" style="114" customWidth="1"/>
    <col min="8883" max="8883" width="16" style="114" customWidth="1"/>
    <col min="8884" max="8884" width="12.7109375" style="114" customWidth="1"/>
    <col min="8885" max="8885" width="14" style="114" customWidth="1"/>
    <col min="8886" max="8886" width="9.140625" style="114"/>
    <col min="8887" max="8887" width="11.42578125" style="114" bestFit="1" customWidth="1"/>
    <col min="8888" max="9130" width="9.140625" style="114"/>
    <col min="9131" max="9131" width="72.5703125" style="114" customWidth="1"/>
    <col min="9132" max="9132" width="7.140625" style="114" customWidth="1"/>
    <col min="9133" max="9133" width="16.85546875" style="114" customWidth="1"/>
    <col min="9134" max="9134" width="13" style="114" customWidth="1"/>
    <col min="9135" max="9135" width="16.42578125" style="114" customWidth="1"/>
    <col min="9136" max="9136" width="16.5703125" style="114" customWidth="1"/>
    <col min="9137" max="9137" width="16" style="114" customWidth="1"/>
    <col min="9138" max="9138" width="16.140625" style="114" customWidth="1"/>
    <col min="9139" max="9139" width="16" style="114" customWidth="1"/>
    <col min="9140" max="9140" width="12.7109375" style="114" customWidth="1"/>
    <col min="9141" max="9141" width="14" style="114" customWidth="1"/>
    <col min="9142" max="9142" width="9.140625" style="114"/>
    <col min="9143" max="9143" width="11.42578125" style="114" bestFit="1" customWidth="1"/>
    <col min="9144" max="9386" width="9.140625" style="114"/>
    <col min="9387" max="9387" width="72.5703125" style="114" customWidth="1"/>
    <col min="9388" max="9388" width="7.140625" style="114" customWidth="1"/>
    <col min="9389" max="9389" width="16.85546875" style="114" customWidth="1"/>
    <col min="9390" max="9390" width="13" style="114" customWidth="1"/>
    <col min="9391" max="9391" width="16.42578125" style="114" customWidth="1"/>
    <col min="9392" max="9392" width="16.5703125" style="114" customWidth="1"/>
    <col min="9393" max="9393" width="16" style="114" customWidth="1"/>
    <col min="9394" max="9394" width="16.140625" style="114" customWidth="1"/>
    <col min="9395" max="9395" width="16" style="114" customWidth="1"/>
    <col min="9396" max="9396" width="12.7109375" style="114" customWidth="1"/>
    <col min="9397" max="9397" width="14" style="114" customWidth="1"/>
    <col min="9398" max="9398" width="9.140625" style="114"/>
    <col min="9399" max="9399" width="11.42578125" style="114" bestFit="1" customWidth="1"/>
    <col min="9400" max="9642" width="9.140625" style="114"/>
    <col min="9643" max="9643" width="72.5703125" style="114" customWidth="1"/>
    <col min="9644" max="9644" width="7.140625" style="114" customWidth="1"/>
    <col min="9645" max="9645" width="16.85546875" style="114" customWidth="1"/>
    <col min="9646" max="9646" width="13" style="114" customWidth="1"/>
    <col min="9647" max="9647" width="16.42578125" style="114" customWidth="1"/>
    <col min="9648" max="9648" width="16.5703125" style="114" customWidth="1"/>
    <col min="9649" max="9649" width="16" style="114" customWidth="1"/>
    <col min="9650" max="9650" width="16.140625" style="114" customWidth="1"/>
    <col min="9651" max="9651" width="16" style="114" customWidth="1"/>
    <col min="9652" max="9652" width="12.7109375" style="114" customWidth="1"/>
    <col min="9653" max="9653" width="14" style="114" customWidth="1"/>
    <col min="9654" max="9654" width="9.140625" style="114"/>
    <col min="9655" max="9655" width="11.42578125" style="114" bestFit="1" customWidth="1"/>
    <col min="9656" max="9898" width="9.140625" style="114"/>
    <col min="9899" max="9899" width="72.5703125" style="114" customWidth="1"/>
    <col min="9900" max="9900" width="7.140625" style="114" customWidth="1"/>
    <col min="9901" max="9901" width="16.85546875" style="114" customWidth="1"/>
    <col min="9902" max="9902" width="13" style="114" customWidth="1"/>
    <col min="9903" max="9903" width="16.42578125" style="114" customWidth="1"/>
    <col min="9904" max="9904" width="16.5703125" style="114" customWidth="1"/>
    <col min="9905" max="9905" width="16" style="114" customWidth="1"/>
    <col min="9906" max="9906" width="16.140625" style="114" customWidth="1"/>
    <col min="9907" max="9907" width="16" style="114" customWidth="1"/>
    <col min="9908" max="9908" width="12.7109375" style="114" customWidth="1"/>
    <col min="9909" max="9909" width="14" style="114" customWidth="1"/>
    <col min="9910" max="9910" width="9.140625" style="114"/>
    <col min="9911" max="9911" width="11.42578125" style="114" bestFit="1" customWidth="1"/>
    <col min="9912" max="10154" width="9.140625" style="114"/>
    <col min="10155" max="10155" width="72.5703125" style="114" customWidth="1"/>
    <col min="10156" max="10156" width="7.140625" style="114" customWidth="1"/>
    <col min="10157" max="10157" width="16.85546875" style="114" customWidth="1"/>
    <col min="10158" max="10158" width="13" style="114" customWidth="1"/>
    <col min="10159" max="10159" width="16.42578125" style="114" customWidth="1"/>
    <col min="10160" max="10160" width="16.5703125" style="114" customWidth="1"/>
    <col min="10161" max="10161" width="16" style="114" customWidth="1"/>
    <col min="10162" max="10162" width="16.140625" style="114" customWidth="1"/>
    <col min="10163" max="10163" width="16" style="114" customWidth="1"/>
    <col min="10164" max="10164" width="12.7109375" style="114" customWidth="1"/>
    <col min="10165" max="10165" width="14" style="114" customWidth="1"/>
    <col min="10166" max="10166" width="9.140625" style="114"/>
    <col min="10167" max="10167" width="11.42578125" style="114" bestFit="1" customWidth="1"/>
    <col min="10168" max="10410" width="9.140625" style="114"/>
    <col min="10411" max="10411" width="72.5703125" style="114" customWidth="1"/>
    <col min="10412" max="10412" width="7.140625" style="114" customWidth="1"/>
    <col min="10413" max="10413" width="16.85546875" style="114" customWidth="1"/>
    <col min="10414" max="10414" width="13" style="114" customWidth="1"/>
    <col min="10415" max="10415" width="16.42578125" style="114" customWidth="1"/>
    <col min="10416" max="10416" width="16.5703125" style="114" customWidth="1"/>
    <col min="10417" max="10417" width="16" style="114" customWidth="1"/>
    <col min="10418" max="10418" width="16.140625" style="114" customWidth="1"/>
    <col min="10419" max="10419" width="16" style="114" customWidth="1"/>
    <col min="10420" max="10420" width="12.7109375" style="114" customWidth="1"/>
    <col min="10421" max="10421" width="14" style="114" customWidth="1"/>
    <col min="10422" max="10422" width="9.140625" style="114"/>
    <col min="10423" max="10423" width="11.42578125" style="114" bestFit="1" customWidth="1"/>
    <col min="10424" max="10666" width="9.140625" style="114"/>
    <col min="10667" max="10667" width="72.5703125" style="114" customWidth="1"/>
    <col min="10668" max="10668" width="7.140625" style="114" customWidth="1"/>
    <col min="10669" max="10669" width="16.85546875" style="114" customWidth="1"/>
    <col min="10670" max="10670" width="13" style="114" customWidth="1"/>
    <col min="10671" max="10671" width="16.42578125" style="114" customWidth="1"/>
    <col min="10672" max="10672" width="16.5703125" style="114" customWidth="1"/>
    <col min="10673" max="10673" width="16" style="114" customWidth="1"/>
    <col min="10674" max="10674" width="16.140625" style="114" customWidth="1"/>
    <col min="10675" max="10675" width="16" style="114" customWidth="1"/>
    <col min="10676" max="10676" width="12.7109375" style="114" customWidth="1"/>
    <col min="10677" max="10677" width="14" style="114" customWidth="1"/>
    <col min="10678" max="10678" width="9.140625" style="114"/>
    <col min="10679" max="10679" width="11.42578125" style="114" bestFit="1" customWidth="1"/>
    <col min="10680" max="10922" width="9.140625" style="114"/>
    <col min="10923" max="10923" width="72.5703125" style="114" customWidth="1"/>
    <col min="10924" max="10924" width="7.140625" style="114" customWidth="1"/>
    <col min="10925" max="10925" width="16.85546875" style="114" customWidth="1"/>
    <col min="10926" max="10926" width="13" style="114" customWidth="1"/>
    <col min="10927" max="10927" width="16.42578125" style="114" customWidth="1"/>
    <col min="10928" max="10928" width="16.5703125" style="114" customWidth="1"/>
    <col min="10929" max="10929" width="16" style="114" customWidth="1"/>
    <col min="10930" max="10930" width="16.140625" style="114" customWidth="1"/>
    <col min="10931" max="10931" width="16" style="114" customWidth="1"/>
    <col min="10932" max="10932" width="12.7109375" style="114" customWidth="1"/>
    <col min="10933" max="10933" width="14" style="114" customWidth="1"/>
    <col min="10934" max="10934" width="9.140625" style="114"/>
    <col min="10935" max="10935" width="11.42578125" style="114" bestFit="1" customWidth="1"/>
    <col min="10936" max="11178" width="9.140625" style="114"/>
    <col min="11179" max="11179" width="72.5703125" style="114" customWidth="1"/>
    <col min="11180" max="11180" width="7.140625" style="114" customWidth="1"/>
    <col min="11181" max="11181" width="16.85546875" style="114" customWidth="1"/>
    <col min="11182" max="11182" width="13" style="114" customWidth="1"/>
    <col min="11183" max="11183" width="16.42578125" style="114" customWidth="1"/>
    <col min="11184" max="11184" width="16.5703125" style="114" customWidth="1"/>
    <col min="11185" max="11185" width="16" style="114" customWidth="1"/>
    <col min="11186" max="11186" width="16.140625" style="114" customWidth="1"/>
    <col min="11187" max="11187" width="16" style="114" customWidth="1"/>
    <col min="11188" max="11188" width="12.7109375" style="114" customWidth="1"/>
    <col min="11189" max="11189" width="14" style="114" customWidth="1"/>
    <col min="11190" max="11190" width="9.140625" style="114"/>
    <col min="11191" max="11191" width="11.42578125" style="114" bestFit="1" customWidth="1"/>
    <col min="11192" max="11434" width="9.140625" style="114"/>
    <col min="11435" max="11435" width="72.5703125" style="114" customWidth="1"/>
    <col min="11436" max="11436" width="7.140625" style="114" customWidth="1"/>
    <col min="11437" max="11437" width="16.85546875" style="114" customWidth="1"/>
    <col min="11438" max="11438" width="13" style="114" customWidth="1"/>
    <col min="11439" max="11439" width="16.42578125" style="114" customWidth="1"/>
    <col min="11440" max="11440" width="16.5703125" style="114" customWidth="1"/>
    <col min="11441" max="11441" width="16" style="114" customWidth="1"/>
    <col min="11442" max="11442" width="16.140625" style="114" customWidth="1"/>
    <col min="11443" max="11443" width="16" style="114" customWidth="1"/>
    <col min="11444" max="11444" width="12.7109375" style="114" customWidth="1"/>
    <col min="11445" max="11445" width="14" style="114" customWidth="1"/>
    <col min="11446" max="11446" width="9.140625" style="114"/>
    <col min="11447" max="11447" width="11.42578125" style="114" bestFit="1" customWidth="1"/>
    <col min="11448" max="11690" width="9.140625" style="114"/>
    <col min="11691" max="11691" width="72.5703125" style="114" customWidth="1"/>
    <col min="11692" max="11692" width="7.140625" style="114" customWidth="1"/>
    <col min="11693" max="11693" width="16.85546875" style="114" customWidth="1"/>
    <col min="11694" max="11694" width="13" style="114" customWidth="1"/>
    <col min="11695" max="11695" width="16.42578125" style="114" customWidth="1"/>
    <col min="11696" max="11696" width="16.5703125" style="114" customWidth="1"/>
    <col min="11697" max="11697" width="16" style="114" customWidth="1"/>
    <col min="11698" max="11698" width="16.140625" style="114" customWidth="1"/>
    <col min="11699" max="11699" width="16" style="114" customWidth="1"/>
    <col min="11700" max="11700" width="12.7109375" style="114" customWidth="1"/>
    <col min="11701" max="11701" width="14" style="114" customWidth="1"/>
    <col min="11702" max="11702" width="9.140625" style="114"/>
    <col min="11703" max="11703" width="11.42578125" style="114" bestFit="1" customWidth="1"/>
    <col min="11704" max="11946" width="9.140625" style="114"/>
    <col min="11947" max="11947" width="72.5703125" style="114" customWidth="1"/>
    <col min="11948" max="11948" width="7.140625" style="114" customWidth="1"/>
    <col min="11949" max="11949" width="16.85546875" style="114" customWidth="1"/>
    <col min="11950" max="11950" width="13" style="114" customWidth="1"/>
    <col min="11951" max="11951" width="16.42578125" style="114" customWidth="1"/>
    <col min="11952" max="11952" width="16.5703125" style="114" customWidth="1"/>
    <col min="11953" max="11953" width="16" style="114" customWidth="1"/>
    <col min="11954" max="11954" width="16.140625" style="114" customWidth="1"/>
    <col min="11955" max="11955" width="16" style="114" customWidth="1"/>
    <col min="11956" max="11956" width="12.7109375" style="114" customWidth="1"/>
    <col min="11957" max="11957" width="14" style="114" customWidth="1"/>
    <col min="11958" max="11958" width="9.140625" style="114"/>
    <col min="11959" max="11959" width="11.42578125" style="114" bestFit="1" customWidth="1"/>
    <col min="11960" max="12202" width="9.140625" style="114"/>
    <col min="12203" max="12203" width="72.5703125" style="114" customWidth="1"/>
    <col min="12204" max="12204" width="7.140625" style="114" customWidth="1"/>
    <col min="12205" max="12205" width="16.85546875" style="114" customWidth="1"/>
    <col min="12206" max="12206" width="13" style="114" customWidth="1"/>
    <col min="12207" max="12207" width="16.42578125" style="114" customWidth="1"/>
    <col min="12208" max="12208" width="16.5703125" style="114" customWidth="1"/>
    <col min="12209" max="12209" width="16" style="114" customWidth="1"/>
    <col min="12210" max="12210" width="16.140625" style="114" customWidth="1"/>
    <col min="12211" max="12211" width="16" style="114" customWidth="1"/>
    <col min="12212" max="12212" width="12.7109375" style="114" customWidth="1"/>
    <col min="12213" max="12213" width="14" style="114" customWidth="1"/>
    <col min="12214" max="12214" width="9.140625" style="114"/>
    <col min="12215" max="12215" width="11.42578125" style="114" bestFit="1" customWidth="1"/>
    <col min="12216" max="12458" width="9.140625" style="114"/>
    <col min="12459" max="12459" width="72.5703125" style="114" customWidth="1"/>
    <col min="12460" max="12460" width="7.140625" style="114" customWidth="1"/>
    <col min="12461" max="12461" width="16.85546875" style="114" customWidth="1"/>
    <col min="12462" max="12462" width="13" style="114" customWidth="1"/>
    <col min="12463" max="12463" width="16.42578125" style="114" customWidth="1"/>
    <col min="12464" max="12464" width="16.5703125" style="114" customWidth="1"/>
    <col min="12465" max="12465" width="16" style="114" customWidth="1"/>
    <col min="12466" max="12466" width="16.140625" style="114" customWidth="1"/>
    <col min="12467" max="12467" width="16" style="114" customWidth="1"/>
    <col min="12468" max="12468" width="12.7109375" style="114" customWidth="1"/>
    <col min="12469" max="12469" width="14" style="114" customWidth="1"/>
    <col min="12470" max="12470" width="9.140625" style="114"/>
    <col min="12471" max="12471" width="11.42578125" style="114" bestFit="1" customWidth="1"/>
    <col min="12472" max="12714" width="9.140625" style="114"/>
    <col min="12715" max="12715" width="72.5703125" style="114" customWidth="1"/>
    <col min="12716" max="12716" width="7.140625" style="114" customWidth="1"/>
    <col min="12717" max="12717" width="16.85546875" style="114" customWidth="1"/>
    <col min="12718" max="12718" width="13" style="114" customWidth="1"/>
    <col min="12719" max="12719" width="16.42578125" style="114" customWidth="1"/>
    <col min="12720" max="12720" width="16.5703125" style="114" customWidth="1"/>
    <col min="12721" max="12721" width="16" style="114" customWidth="1"/>
    <col min="12722" max="12722" width="16.140625" style="114" customWidth="1"/>
    <col min="12723" max="12723" width="16" style="114" customWidth="1"/>
    <col min="12724" max="12724" width="12.7109375" style="114" customWidth="1"/>
    <col min="12725" max="12725" width="14" style="114" customWidth="1"/>
    <col min="12726" max="12726" width="9.140625" style="114"/>
    <col min="12727" max="12727" width="11.42578125" style="114" bestFit="1" customWidth="1"/>
    <col min="12728" max="12970" width="9.140625" style="114"/>
    <col min="12971" max="12971" width="72.5703125" style="114" customWidth="1"/>
    <col min="12972" max="12972" width="7.140625" style="114" customWidth="1"/>
    <col min="12973" max="12973" width="16.85546875" style="114" customWidth="1"/>
    <col min="12974" max="12974" width="13" style="114" customWidth="1"/>
    <col min="12975" max="12975" width="16.42578125" style="114" customWidth="1"/>
    <col min="12976" max="12976" width="16.5703125" style="114" customWidth="1"/>
    <col min="12977" max="12977" width="16" style="114" customWidth="1"/>
    <col min="12978" max="12978" width="16.140625" style="114" customWidth="1"/>
    <col min="12979" max="12979" width="16" style="114" customWidth="1"/>
    <col min="12980" max="12980" width="12.7109375" style="114" customWidth="1"/>
    <col min="12981" max="12981" width="14" style="114" customWidth="1"/>
    <col min="12982" max="12982" width="9.140625" style="114"/>
    <col min="12983" max="12983" width="11.42578125" style="114" bestFit="1" customWidth="1"/>
    <col min="12984" max="13226" width="9.140625" style="114"/>
    <col min="13227" max="13227" width="72.5703125" style="114" customWidth="1"/>
    <col min="13228" max="13228" width="7.140625" style="114" customWidth="1"/>
    <col min="13229" max="13229" width="16.85546875" style="114" customWidth="1"/>
    <col min="13230" max="13230" width="13" style="114" customWidth="1"/>
    <col min="13231" max="13231" width="16.42578125" style="114" customWidth="1"/>
    <col min="13232" max="13232" width="16.5703125" style="114" customWidth="1"/>
    <col min="13233" max="13233" width="16" style="114" customWidth="1"/>
    <col min="13234" max="13234" width="16.140625" style="114" customWidth="1"/>
    <col min="13235" max="13235" width="16" style="114" customWidth="1"/>
    <col min="13236" max="13236" width="12.7109375" style="114" customWidth="1"/>
    <col min="13237" max="13237" width="14" style="114" customWidth="1"/>
    <col min="13238" max="13238" width="9.140625" style="114"/>
    <col min="13239" max="13239" width="11.42578125" style="114" bestFit="1" customWidth="1"/>
    <col min="13240" max="13482" width="9.140625" style="114"/>
    <col min="13483" max="13483" width="72.5703125" style="114" customWidth="1"/>
    <col min="13484" max="13484" width="7.140625" style="114" customWidth="1"/>
    <col min="13485" max="13485" width="16.85546875" style="114" customWidth="1"/>
    <col min="13486" max="13486" width="13" style="114" customWidth="1"/>
    <col min="13487" max="13487" width="16.42578125" style="114" customWidth="1"/>
    <col min="13488" max="13488" width="16.5703125" style="114" customWidth="1"/>
    <col min="13489" max="13489" width="16" style="114" customWidth="1"/>
    <col min="13490" max="13490" width="16.140625" style="114" customWidth="1"/>
    <col min="13491" max="13491" width="16" style="114" customWidth="1"/>
    <col min="13492" max="13492" width="12.7109375" style="114" customWidth="1"/>
    <col min="13493" max="13493" width="14" style="114" customWidth="1"/>
    <col min="13494" max="13494" width="9.140625" style="114"/>
    <col min="13495" max="13495" width="11.42578125" style="114" bestFit="1" customWidth="1"/>
    <col min="13496" max="13738" width="9.140625" style="114"/>
    <col min="13739" max="13739" width="72.5703125" style="114" customWidth="1"/>
    <col min="13740" max="13740" width="7.140625" style="114" customWidth="1"/>
    <col min="13741" max="13741" width="16.85546875" style="114" customWidth="1"/>
    <col min="13742" max="13742" width="13" style="114" customWidth="1"/>
    <col min="13743" max="13743" width="16.42578125" style="114" customWidth="1"/>
    <col min="13744" max="13744" width="16.5703125" style="114" customWidth="1"/>
    <col min="13745" max="13745" width="16" style="114" customWidth="1"/>
    <col min="13746" max="13746" width="16.140625" style="114" customWidth="1"/>
    <col min="13747" max="13747" width="16" style="114" customWidth="1"/>
    <col min="13748" max="13748" width="12.7109375" style="114" customWidth="1"/>
    <col min="13749" max="13749" width="14" style="114" customWidth="1"/>
    <col min="13750" max="13750" width="9.140625" style="114"/>
    <col min="13751" max="13751" width="11.42578125" style="114" bestFit="1" customWidth="1"/>
    <col min="13752" max="13994" width="9.140625" style="114"/>
    <col min="13995" max="13995" width="72.5703125" style="114" customWidth="1"/>
    <col min="13996" max="13996" width="7.140625" style="114" customWidth="1"/>
    <col min="13997" max="13997" width="16.85546875" style="114" customWidth="1"/>
    <col min="13998" max="13998" width="13" style="114" customWidth="1"/>
    <col min="13999" max="13999" width="16.42578125" style="114" customWidth="1"/>
    <col min="14000" max="14000" width="16.5703125" style="114" customWidth="1"/>
    <col min="14001" max="14001" width="16" style="114" customWidth="1"/>
    <col min="14002" max="14002" width="16.140625" style="114" customWidth="1"/>
    <col min="14003" max="14003" width="16" style="114" customWidth="1"/>
    <col min="14004" max="14004" width="12.7109375" style="114" customWidth="1"/>
    <col min="14005" max="14005" width="14" style="114" customWidth="1"/>
    <col min="14006" max="14006" width="9.140625" style="114"/>
    <col min="14007" max="14007" width="11.42578125" style="114" bestFit="1" customWidth="1"/>
    <col min="14008" max="14250" width="9.140625" style="114"/>
    <col min="14251" max="14251" width="72.5703125" style="114" customWidth="1"/>
    <col min="14252" max="14252" width="7.140625" style="114" customWidth="1"/>
    <col min="14253" max="14253" width="16.85546875" style="114" customWidth="1"/>
    <col min="14254" max="14254" width="13" style="114" customWidth="1"/>
    <col min="14255" max="14255" width="16.42578125" style="114" customWidth="1"/>
    <col min="14256" max="14256" width="16.5703125" style="114" customWidth="1"/>
    <col min="14257" max="14257" width="16" style="114" customWidth="1"/>
    <col min="14258" max="14258" width="16.140625" style="114" customWidth="1"/>
    <col min="14259" max="14259" width="16" style="114" customWidth="1"/>
    <col min="14260" max="14260" width="12.7109375" style="114" customWidth="1"/>
    <col min="14261" max="14261" width="14" style="114" customWidth="1"/>
    <col min="14262" max="14262" width="9.140625" style="114"/>
    <col min="14263" max="14263" width="11.42578125" style="114" bestFit="1" customWidth="1"/>
    <col min="14264" max="14506" width="9.140625" style="114"/>
    <col min="14507" max="14507" width="72.5703125" style="114" customWidth="1"/>
    <col min="14508" max="14508" width="7.140625" style="114" customWidth="1"/>
    <col min="14509" max="14509" width="16.85546875" style="114" customWidth="1"/>
    <col min="14510" max="14510" width="13" style="114" customWidth="1"/>
    <col min="14511" max="14511" width="16.42578125" style="114" customWidth="1"/>
    <col min="14512" max="14512" width="16.5703125" style="114" customWidth="1"/>
    <col min="14513" max="14513" width="16" style="114" customWidth="1"/>
    <col min="14514" max="14514" width="16.140625" style="114" customWidth="1"/>
    <col min="14515" max="14515" width="16" style="114" customWidth="1"/>
    <col min="14516" max="14516" width="12.7109375" style="114" customWidth="1"/>
    <col min="14517" max="14517" width="14" style="114" customWidth="1"/>
    <col min="14518" max="14518" width="9.140625" style="114"/>
    <col min="14519" max="14519" width="11.42578125" style="114" bestFit="1" customWidth="1"/>
    <col min="14520" max="14762" width="9.140625" style="114"/>
    <col min="14763" max="14763" width="72.5703125" style="114" customWidth="1"/>
    <col min="14764" max="14764" width="7.140625" style="114" customWidth="1"/>
    <col min="14765" max="14765" width="16.85546875" style="114" customWidth="1"/>
    <col min="14766" max="14766" width="13" style="114" customWidth="1"/>
    <col min="14767" max="14767" width="16.42578125" style="114" customWidth="1"/>
    <col min="14768" max="14768" width="16.5703125" style="114" customWidth="1"/>
    <col min="14769" max="14769" width="16" style="114" customWidth="1"/>
    <col min="14770" max="14770" width="16.140625" style="114" customWidth="1"/>
    <col min="14771" max="14771" width="16" style="114" customWidth="1"/>
    <col min="14772" max="14772" width="12.7109375" style="114" customWidth="1"/>
    <col min="14773" max="14773" width="14" style="114" customWidth="1"/>
    <col min="14774" max="14774" width="9.140625" style="114"/>
    <col min="14775" max="14775" width="11.42578125" style="114" bestFit="1" customWidth="1"/>
    <col min="14776" max="15018" width="9.140625" style="114"/>
    <col min="15019" max="15019" width="72.5703125" style="114" customWidth="1"/>
    <col min="15020" max="15020" width="7.140625" style="114" customWidth="1"/>
    <col min="15021" max="15021" width="16.85546875" style="114" customWidth="1"/>
    <col min="15022" max="15022" width="13" style="114" customWidth="1"/>
    <col min="15023" max="15023" width="16.42578125" style="114" customWidth="1"/>
    <col min="15024" max="15024" width="16.5703125" style="114" customWidth="1"/>
    <col min="15025" max="15025" width="16" style="114" customWidth="1"/>
    <col min="15026" max="15026" width="16.140625" style="114" customWidth="1"/>
    <col min="15027" max="15027" width="16" style="114" customWidth="1"/>
    <col min="15028" max="15028" width="12.7109375" style="114" customWidth="1"/>
    <col min="15029" max="15029" width="14" style="114" customWidth="1"/>
    <col min="15030" max="15030" width="9.140625" style="114"/>
    <col min="15031" max="15031" width="11.42578125" style="114" bestFit="1" customWidth="1"/>
    <col min="15032" max="15274" width="9.140625" style="114"/>
    <col min="15275" max="15275" width="72.5703125" style="114" customWidth="1"/>
    <col min="15276" max="15276" width="7.140625" style="114" customWidth="1"/>
    <col min="15277" max="15277" width="16.85546875" style="114" customWidth="1"/>
    <col min="15278" max="15278" width="13" style="114" customWidth="1"/>
    <col min="15279" max="15279" width="16.42578125" style="114" customWidth="1"/>
    <col min="15280" max="15280" width="16.5703125" style="114" customWidth="1"/>
    <col min="15281" max="15281" width="16" style="114" customWidth="1"/>
    <col min="15282" max="15282" width="16.140625" style="114" customWidth="1"/>
    <col min="15283" max="15283" width="16" style="114" customWidth="1"/>
    <col min="15284" max="15284" width="12.7109375" style="114" customWidth="1"/>
    <col min="15285" max="15285" width="14" style="114" customWidth="1"/>
    <col min="15286" max="15286" width="9.140625" style="114"/>
    <col min="15287" max="15287" width="11.42578125" style="114" bestFit="1" customWidth="1"/>
    <col min="15288" max="15530" width="9.140625" style="114"/>
    <col min="15531" max="15531" width="72.5703125" style="114" customWidth="1"/>
    <col min="15532" max="15532" width="7.140625" style="114" customWidth="1"/>
    <col min="15533" max="15533" width="16.85546875" style="114" customWidth="1"/>
    <col min="15534" max="15534" width="13" style="114" customWidth="1"/>
    <col min="15535" max="15535" width="16.42578125" style="114" customWidth="1"/>
    <col min="15536" max="15536" width="16.5703125" style="114" customWidth="1"/>
    <col min="15537" max="15537" width="16" style="114" customWidth="1"/>
    <col min="15538" max="15538" width="16.140625" style="114" customWidth="1"/>
    <col min="15539" max="15539" width="16" style="114" customWidth="1"/>
    <col min="15540" max="15540" width="12.7109375" style="114" customWidth="1"/>
    <col min="15541" max="15541" width="14" style="114" customWidth="1"/>
    <col min="15542" max="15542" width="9.140625" style="114"/>
    <col min="15543" max="15543" width="11.42578125" style="114" bestFit="1" customWidth="1"/>
    <col min="15544" max="15786" width="9.140625" style="114"/>
    <col min="15787" max="15787" width="72.5703125" style="114" customWidth="1"/>
    <col min="15788" max="15788" width="7.140625" style="114" customWidth="1"/>
    <col min="15789" max="15789" width="16.85546875" style="114" customWidth="1"/>
    <col min="15790" max="15790" width="13" style="114" customWidth="1"/>
    <col min="15791" max="15791" width="16.42578125" style="114" customWidth="1"/>
    <col min="15792" max="15792" width="16.5703125" style="114" customWidth="1"/>
    <col min="15793" max="15793" width="16" style="114" customWidth="1"/>
    <col min="15794" max="15794" width="16.140625" style="114" customWidth="1"/>
    <col min="15795" max="15795" width="16" style="114" customWidth="1"/>
    <col min="15796" max="15796" width="12.7109375" style="114" customWidth="1"/>
    <col min="15797" max="15797" width="14" style="114" customWidth="1"/>
    <col min="15798" max="15798" width="9.140625" style="114"/>
    <col min="15799" max="15799" width="11.42578125" style="114" bestFit="1" customWidth="1"/>
    <col min="15800" max="16042" width="9.140625" style="114"/>
    <col min="16043" max="16043" width="72.5703125" style="114" customWidth="1"/>
    <col min="16044" max="16044" width="7.140625" style="114" customWidth="1"/>
    <col min="16045" max="16045" width="16.85546875" style="114" customWidth="1"/>
    <col min="16046" max="16046" width="13" style="114" customWidth="1"/>
    <col min="16047" max="16047" width="16.42578125" style="114" customWidth="1"/>
    <col min="16048" max="16048" width="16.5703125" style="114" customWidth="1"/>
    <col min="16049" max="16049" width="16" style="114" customWidth="1"/>
    <col min="16050" max="16050" width="16.140625" style="114" customWidth="1"/>
    <col min="16051" max="16051" width="16" style="114" customWidth="1"/>
    <col min="16052" max="16052" width="12.7109375" style="114" customWidth="1"/>
    <col min="16053" max="16053" width="14" style="114" customWidth="1"/>
    <col min="16054" max="16054" width="9.140625" style="114"/>
    <col min="16055" max="16055" width="11.42578125" style="114" bestFit="1" customWidth="1"/>
    <col min="16056" max="16384" width="9.140625" style="114"/>
  </cols>
  <sheetData>
    <row r="1" spans="1:9" ht="13.9" customHeight="1" x14ac:dyDescent="0.3">
      <c r="A1" s="1"/>
      <c r="B1" s="1"/>
      <c r="C1" s="2"/>
      <c r="D1" s="3" t="s">
        <v>0</v>
      </c>
      <c r="E1" s="4"/>
      <c r="F1" s="4"/>
      <c r="G1" s="5"/>
    </row>
    <row r="2" spans="1:9" ht="20.45" customHeight="1" x14ac:dyDescent="0.3">
      <c r="A2" s="1"/>
      <c r="B2" s="1"/>
      <c r="C2" s="2"/>
      <c r="D2" s="144" t="s">
        <v>1</v>
      </c>
      <c r="E2" s="144"/>
      <c r="F2" s="144"/>
      <c r="G2" s="144"/>
      <c r="H2" s="144"/>
      <c r="I2" s="144"/>
    </row>
    <row r="3" spans="1:9" ht="17.25" customHeight="1" x14ac:dyDescent="0.3">
      <c r="A3" s="7" t="s">
        <v>2</v>
      </c>
      <c r="B3" s="1"/>
      <c r="C3" s="2"/>
      <c r="D3" s="145" t="s">
        <v>3</v>
      </c>
      <c r="E3" s="145"/>
      <c r="F3" s="145"/>
      <c r="G3" s="145"/>
      <c r="H3" s="145"/>
      <c r="I3" s="145"/>
    </row>
    <row r="4" spans="1:9" ht="49.5" customHeight="1" x14ac:dyDescent="0.3">
      <c r="A4" s="8" t="s">
        <v>4</v>
      </c>
      <c r="B4" s="1"/>
      <c r="C4" s="2"/>
      <c r="D4" s="146" t="s">
        <v>5</v>
      </c>
      <c r="E4" s="146"/>
      <c r="F4" s="146"/>
      <c r="G4" s="146"/>
      <c r="H4" s="146"/>
      <c r="I4" s="146"/>
    </row>
    <row r="5" spans="1:9" ht="22.15" customHeight="1" x14ac:dyDescent="0.3">
      <c r="A5" s="9" t="s">
        <v>6</v>
      </c>
      <c r="B5" s="10"/>
      <c r="C5" s="2"/>
      <c r="D5" s="147" t="s">
        <v>7</v>
      </c>
      <c r="E5" s="147"/>
      <c r="F5" s="147"/>
      <c r="G5" s="147"/>
      <c r="H5" s="147"/>
      <c r="I5" s="147"/>
    </row>
    <row r="6" spans="1:9" ht="13.15" customHeight="1" x14ac:dyDescent="0.3">
      <c r="A6" s="11" t="s">
        <v>8</v>
      </c>
      <c r="B6" s="1"/>
      <c r="C6" s="2"/>
      <c r="D6" s="148" t="s">
        <v>8</v>
      </c>
      <c r="E6" s="148"/>
      <c r="F6" s="148"/>
      <c r="G6" s="148"/>
      <c r="H6" s="148"/>
      <c r="I6" s="148"/>
    </row>
    <row r="7" spans="1:9" ht="16.899999999999999" customHeight="1" x14ac:dyDescent="0.3">
      <c r="A7" s="13" t="s">
        <v>9</v>
      </c>
      <c r="B7" s="1"/>
      <c r="C7" s="2"/>
      <c r="D7" s="14" t="s">
        <v>10</v>
      </c>
      <c r="E7" s="14"/>
      <c r="F7" s="14"/>
      <c r="G7" s="12"/>
      <c r="H7" s="12"/>
      <c r="I7" s="12"/>
    </row>
    <row r="8" spans="1:9" ht="16.899999999999999" customHeight="1" x14ac:dyDescent="0.3">
      <c r="A8" s="13" t="s">
        <v>11</v>
      </c>
      <c r="B8" s="1"/>
      <c r="C8" s="2"/>
      <c r="D8" s="14" t="s">
        <v>12</v>
      </c>
      <c r="E8" s="15"/>
      <c r="F8" s="15"/>
      <c r="G8" s="12"/>
      <c r="H8" s="12"/>
      <c r="I8" s="12"/>
    </row>
    <row r="9" spans="1:9" ht="16.899999999999999" customHeight="1" x14ac:dyDescent="0.3">
      <c r="A9" s="13" t="s">
        <v>13</v>
      </c>
      <c r="B9" s="1"/>
      <c r="C9" s="2"/>
      <c r="D9" s="14" t="s">
        <v>14</v>
      </c>
      <c r="E9" s="16" t="s">
        <v>15</v>
      </c>
      <c r="F9" s="15">
        <v>45044</v>
      </c>
      <c r="G9" s="12"/>
      <c r="H9" s="12"/>
      <c r="I9" s="12"/>
    </row>
    <row r="10" spans="1:9" ht="16.899999999999999" customHeight="1" x14ac:dyDescent="0.3">
      <c r="A10" s="13" t="s">
        <v>16</v>
      </c>
      <c r="B10" s="1"/>
      <c r="C10" s="2"/>
      <c r="D10" s="141" t="s">
        <v>17</v>
      </c>
      <c r="E10" s="142"/>
      <c r="F10" s="143"/>
      <c r="G10" s="12"/>
      <c r="H10" s="12"/>
      <c r="I10" s="12"/>
    </row>
    <row r="11" spans="1:9" ht="16.899999999999999" customHeight="1" x14ac:dyDescent="0.3">
      <c r="A11" s="134" t="s">
        <v>18</v>
      </c>
      <c r="B11" s="134"/>
      <c r="C11" s="134"/>
      <c r="D11" s="134"/>
      <c r="E11" s="134"/>
      <c r="F11" s="134"/>
      <c r="G11" s="134"/>
      <c r="H11" s="134"/>
      <c r="I11" s="134"/>
    </row>
    <row r="12" spans="1:9" ht="49.5" customHeight="1" x14ac:dyDescent="0.3">
      <c r="A12" s="135" t="s">
        <v>19</v>
      </c>
      <c r="B12" s="135"/>
      <c r="C12" s="135"/>
      <c r="D12" s="135"/>
      <c r="E12" s="135"/>
      <c r="F12" s="135"/>
      <c r="G12" s="135"/>
      <c r="H12" s="135"/>
      <c r="I12" s="135"/>
    </row>
    <row r="13" spans="1:9" ht="13.15" customHeight="1" x14ac:dyDescent="0.3">
      <c r="A13" s="136" t="s">
        <v>20</v>
      </c>
      <c r="B13" s="136"/>
      <c r="C13" s="136"/>
      <c r="D13" s="136"/>
      <c r="E13" s="136"/>
      <c r="F13" s="136"/>
      <c r="G13" s="136"/>
      <c r="H13" s="136"/>
      <c r="I13" s="136"/>
    </row>
    <row r="14" spans="1:9" ht="20.45" customHeight="1" x14ac:dyDescent="0.3">
      <c r="A14" s="137" t="s">
        <v>21</v>
      </c>
      <c r="B14" s="137"/>
      <c r="C14" s="137"/>
      <c r="D14" s="137"/>
      <c r="E14" s="137"/>
      <c r="F14" s="137"/>
      <c r="G14" s="137"/>
      <c r="H14" s="137"/>
      <c r="I14" s="137"/>
    </row>
    <row r="15" spans="1:9" ht="15" customHeight="1" x14ac:dyDescent="0.3">
      <c r="A15" s="17"/>
      <c r="B15" s="18"/>
      <c r="C15" s="18"/>
      <c r="D15" s="18"/>
      <c r="E15" s="18"/>
      <c r="H15" s="19"/>
      <c r="I15" s="6" t="s">
        <v>22</v>
      </c>
    </row>
    <row r="16" spans="1:9" ht="20.45" customHeight="1" x14ac:dyDescent="0.3">
      <c r="A16" s="138" t="s">
        <v>23</v>
      </c>
      <c r="B16" s="138" t="s">
        <v>24</v>
      </c>
      <c r="C16" s="138" t="s">
        <v>25</v>
      </c>
      <c r="D16" s="138" t="s">
        <v>26</v>
      </c>
      <c r="E16" s="139" t="s">
        <v>27</v>
      </c>
      <c r="F16" s="140" t="s">
        <v>28</v>
      </c>
      <c r="G16" s="140"/>
      <c r="H16" s="140"/>
      <c r="I16" s="140"/>
    </row>
    <row r="17" spans="1:9" ht="34.5" customHeight="1" x14ac:dyDescent="0.3">
      <c r="A17" s="138"/>
      <c r="B17" s="138"/>
      <c r="C17" s="138"/>
      <c r="D17" s="138"/>
      <c r="E17" s="139"/>
      <c r="F17" s="20" t="s">
        <v>29</v>
      </c>
      <c r="G17" s="21" t="s">
        <v>30</v>
      </c>
      <c r="H17" s="21" t="s">
        <v>31</v>
      </c>
      <c r="I17" s="21" t="s">
        <v>32</v>
      </c>
    </row>
    <row r="18" spans="1:9" x14ac:dyDescent="0.3">
      <c r="A18" s="22" t="s">
        <v>33</v>
      </c>
      <c r="B18" s="22" t="s">
        <v>34</v>
      </c>
      <c r="C18" s="22">
        <v>3</v>
      </c>
      <c r="D18" s="22">
        <v>4</v>
      </c>
      <c r="E18" s="23">
        <v>5</v>
      </c>
      <c r="F18" s="24">
        <v>6</v>
      </c>
      <c r="G18" s="25">
        <v>7</v>
      </c>
      <c r="H18" s="25">
        <v>8</v>
      </c>
      <c r="I18" s="25">
        <v>9</v>
      </c>
    </row>
    <row r="19" spans="1:9" s="113" customFormat="1" ht="14.45" customHeight="1" x14ac:dyDescent="0.3">
      <c r="A19" s="119" t="s">
        <v>35</v>
      </c>
      <c r="B19" s="120"/>
      <c r="C19" s="120"/>
      <c r="D19" s="120"/>
      <c r="E19" s="120"/>
      <c r="F19" s="120"/>
      <c r="G19" s="120"/>
      <c r="H19" s="120"/>
      <c r="I19" s="121"/>
    </row>
    <row r="20" spans="1:9" s="113" customFormat="1" ht="16.149999999999999" customHeight="1" x14ac:dyDescent="0.3">
      <c r="A20" s="119" t="s">
        <v>36</v>
      </c>
      <c r="B20" s="120"/>
      <c r="C20" s="120"/>
      <c r="D20" s="120"/>
      <c r="E20" s="120"/>
      <c r="F20" s="120"/>
      <c r="G20" s="120"/>
      <c r="H20" s="120"/>
      <c r="I20" s="121"/>
    </row>
    <row r="21" spans="1:9" s="113" customFormat="1" ht="33" customHeight="1" x14ac:dyDescent="0.3">
      <c r="A21" s="26" t="s">
        <v>37</v>
      </c>
      <c r="B21" s="27" t="s">
        <v>38</v>
      </c>
      <c r="C21" s="28">
        <f>C22+C23</f>
        <v>363964630.81</v>
      </c>
      <c r="D21" s="28">
        <v>0</v>
      </c>
      <c r="E21" s="29">
        <f t="shared" ref="E21:E35" si="0">F21+G21+H21+I21</f>
        <v>404366070.57999998</v>
      </c>
      <c r="F21" s="28">
        <f>F22+F23</f>
        <v>86119045.409999996</v>
      </c>
      <c r="G21" s="28">
        <f>G22+G23</f>
        <v>109689008.39</v>
      </c>
      <c r="H21" s="28">
        <f>H22+H23</f>
        <v>115189008.39</v>
      </c>
      <c r="I21" s="28">
        <f>I22+I23</f>
        <v>93369008.390000001</v>
      </c>
    </row>
    <row r="22" spans="1:9" s="113" customFormat="1" ht="32.25" customHeight="1" x14ac:dyDescent="0.3">
      <c r="A22" s="30" t="s">
        <v>39</v>
      </c>
      <c r="B22" s="31" t="s">
        <v>40</v>
      </c>
      <c r="C22" s="32">
        <f>326618100.73+15000000+22346530.08</f>
        <v>363964630.81</v>
      </c>
      <c r="D22" s="32" t="s">
        <v>41</v>
      </c>
      <c r="E22" s="29">
        <f t="shared" si="0"/>
        <v>404366070.57999998</v>
      </c>
      <c r="F22" s="33">
        <v>86119045.409999996</v>
      </c>
      <c r="G22" s="33">
        <f>86119045.41+29944944.48-6374981.5</f>
        <v>109689008.39</v>
      </c>
      <c r="H22" s="33">
        <f>86119045.41+29944944.48-874981.5</f>
        <v>115189008.39</v>
      </c>
      <c r="I22" s="33">
        <f>86119045.41+7249962.98</f>
        <v>93369008.390000001</v>
      </c>
    </row>
    <row r="23" spans="1:9" s="113" customFormat="1" x14ac:dyDescent="0.3">
      <c r="A23" s="34" t="s">
        <v>42</v>
      </c>
      <c r="B23" s="35" t="s">
        <v>43</v>
      </c>
      <c r="C23" s="36"/>
      <c r="D23" s="36" t="s">
        <v>41</v>
      </c>
      <c r="E23" s="29">
        <f t="shared" si="0"/>
        <v>0</v>
      </c>
      <c r="F23" s="37">
        <v>0</v>
      </c>
      <c r="G23" s="38">
        <v>0</v>
      </c>
      <c r="H23" s="38">
        <v>0</v>
      </c>
      <c r="I23" s="38">
        <v>0</v>
      </c>
    </row>
    <row r="24" spans="1:9" s="113" customFormat="1" ht="95.25" customHeight="1" x14ac:dyDescent="0.3">
      <c r="A24" s="39" t="s">
        <v>44</v>
      </c>
      <c r="B24" s="40" t="s">
        <v>45</v>
      </c>
      <c r="C24" s="41">
        <v>45384183</v>
      </c>
      <c r="D24" s="42" t="str">
        <f>D25</f>
        <v>Х</v>
      </c>
      <c r="E24" s="43">
        <f t="shared" si="0"/>
        <v>49576650</v>
      </c>
      <c r="F24" s="41">
        <f>F25</f>
        <v>17155724</v>
      </c>
      <c r="G24" s="41">
        <f>G25</f>
        <v>11075050</v>
      </c>
      <c r="H24" s="41">
        <f>H25</f>
        <v>8960961</v>
      </c>
      <c r="I24" s="41">
        <f>I25</f>
        <v>12384915</v>
      </c>
    </row>
    <row r="25" spans="1:9" s="113" customFormat="1" ht="36" customHeight="1" x14ac:dyDescent="0.3">
      <c r="A25" s="44" t="s">
        <v>46</v>
      </c>
      <c r="B25" s="45" t="s">
        <v>47</v>
      </c>
      <c r="C25" s="46">
        <v>44931753</v>
      </c>
      <c r="D25" s="46" t="s">
        <v>41</v>
      </c>
      <c r="E25" s="43">
        <f t="shared" si="0"/>
        <v>49576650</v>
      </c>
      <c r="F25" s="46">
        <v>17155724</v>
      </c>
      <c r="G25" s="46">
        <v>11075050</v>
      </c>
      <c r="H25" s="46">
        <v>8960961</v>
      </c>
      <c r="I25" s="46">
        <v>12384915</v>
      </c>
    </row>
    <row r="26" spans="1:9" s="113" customFormat="1" x14ac:dyDescent="0.3">
      <c r="A26" s="47" t="s">
        <v>48</v>
      </c>
      <c r="B26" s="48">
        <v>1030</v>
      </c>
      <c r="C26" s="28">
        <f>C27+C28+C29+C30+C31+C32+C33+C34+C35</f>
        <v>8820256</v>
      </c>
      <c r="D26" s="28">
        <v>0</v>
      </c>
      <c r="E26" s="28">
        <f t="shared" si="0"/>
        <v>6297905</v>
      </c>
      <c r="F26" s="28">
        <f>F27+F28+F29+F30+F31+F32+F33+F34+F35</f>
        <v>1574477.75</v>
      </c>
      <c r="G26" s="28">
        <f>G27+G28+G29+G30+G31+G32+G33+G34+G35</f>
        <v>1574475.75</v>
      </c>
      <c r="H26" s="28">
        <f>H27+H28+H29+H30+H31+H32+H33+H34+H35</f>
        <v>1574475.75</v>
      </c>
      <c r="I26" s="28">
        <f>I27+I28+I29+I30+I31+I32+I33+I34+I35</f>
        <v>1574475.75</v>
      </c>
    </row>
    <row r="27" spans="1:9" s="113" customFormat="1" ht="32.25" x14ac:dyDescent="0.3">
      <c r="A27" s="49" t="s">
        <v>49</v>
      </c>
      <c r="B27" s="50">
        <v>1031</v>
      </c>
      <c r="C27" s="51">
        <v>0</v>
      </c>
      <c r="D27" s="51" t="s">
        <v>41</v>
      </c>
      <c r="E27" s="28">
        <f t="shared" si="0"/>
        <v>0</v>
      </c>
      <c r="F27" s="51">
        <v>0</v>
      </c>
      <c r="G27" s="52">
        <v>0</v>
      </c>
      <c r="H27" s="52">
        <v>0</v>
      </c>
      <c r="I27" s="52">
        <v>0</v>
      </c>
    </row>
    <row r="28" spans="1:9" s="113" customFormat="1" ht="32.25" x14ac:dyDescent="0.3">
      <c r="A28" s="49" t="s">
        <v>50</v>
      </c>
      <c r="B28" s="50">
        <v>1032</v>
      </c>
      <c r="C28" s="51">
        <v>0</v>
      </c>
      <c r="D28" s="51" t="s">
        <v>41</v>
      </c>
      <c r="E28" s="28">
        <f t="shared" si="0"/>
        <v>100000</v>
      </c>
      <c r="F28" s="51">
        <v>25000</v>
      </c>
      <c r="G28" s="52">
        <v>25000</v>
      </c>
      <c r="H28" s="52">
        <v>25000</v>
      </c>
      <c r="I28" s="52">
        <v>25000</v>
      </c>
    </row>
    <row r="29" spans="1:9" s="113" customFormat="1" ht="40.5" customHeight="1" x14ac:dyDescent="0.3">
      <c r="A29" s="53" t="s">
        <v>51</v>
      </c>
      <c r="B29" s="50">
        <v>1033</v>
      </c>
      <c r="C29" s="51">
        <v>0</v>
      </c>
      <c r="D29" s="51" t="s">
        <v>41</v>
      </c>
      <c r="E29" s="28">
        <f t="shared" si="0"/>
        <v>0</v>
      </c>
      <c r="F29" s="51">
        <v>0</v>
      </c>
      <c r="G29" s="51">
        <v>0</v>
      </c>
      <c r="H29" s="51">
        <v>0</v>
      </c>
      <c r="I29" s="51">
        <v>0</v>
      </c>
    </row>
    <row r="30" spans="1:9" s="113" customFormat="1" x14ac:dyDescent="0.3">
      <c r="A30" s="49" t="s">
        <v>52</v>
      </c>
      <c r="B30" s="50">
        <v>1034</v>
      </c>
      <c r="C30" s="51">
        <v>0</v>
      </c>
      <c r="D30" s="51" t="s">
        <v>41</v>
      </c>
      <c r="E30" s="28">
        <f t="shared" si="0"/>
        <v>0</v>
      </c>
      <c r="F30" s="54">
        <v>0</v>
      </c>
      <c r="G30" s="54">
        <v>0</v>
      </c>
      <c r="H30" s="54">
        <v>0</v>
      </c>
      <c r="I30" s="51">
        <v>0</v>
      </c>
    </row>
    <row r="31" spans="1:9" s="113" customFormat="1" ht="26.25" customHeight="1" x14ac:dyDescent="0.3">
      <c r="A31" s="55" t="s">
        <v>53</v>
      </c>
      <c r="B31" s="50">
        <v>1035</v>
      </c>
      <c r="C31" s="51">
        <v>695762</v>
      </c>
      <c r="D31" s="51" t="s">
        <v>41</v>
      </c>
      <c r="E31" s="28">
        <f t="shared" si="0"/>
        <v>453200</v>
      </c>
      <c r="F31" s="54">
        <v>113300</v>
      </c>
      <c r="G31" s="52">
        <v>113300</v>
      </c>
      <c r="H31" s="52">
        <v>113300</v>
      </c>
      <c r="I31" s="52">
        <v>113300</v>
      </c>
    </row>
    <row r="32" spans="1:9" s="113" customFormat="1" x14ac:dyDescent="0.3">
      <c r="A32" s="44" t="s">
        <v>54</v>
      </c>
      <c r="B32" s="50">
        <v>1036</v>
      </c>
      <c r="C32" s="51">
        <v>850000</v>
      </c>
      <c r="D32" s="51" t="s">
        <v>41</v>
      </c>
      <c r="E32" s="28">
        <f t="shared" si="0"/>
        <v>1544705</v>
      </c>
      <c r="F32" s="51">
        <f>375000+11177.75</f>
        <v>386177.75</v>
      </c>
      <c r="G32" s="52">
        <f>375000+11175.75</f>
        <v>386175.75</v>
      </c>
      <c r="H32" s="52">
        <f>375000+11175.75</f>
        <v>386175.75</v>
      </c>
      <c r="I32" s="52">
        <f>375000+11175.75</f>
        <v>386175.75</v>
      </c>
    </row>
    <row r="33" spans="1:9" s="113" customFormat="1" x14ac:dyDescent="0.3">
      <c r="A33" s="49" t="s">
        <v>55</v>
      </c>
      <c r="B33" s="50">
        <v>1037</v>
      </c>
      <c r="C33" s="51">
        <v>0</v>
      </c>
      <c r="D33" s="51" t="s">
        <v>41</v>
      </c>
      <c r="E33" s="28">
        <f t="shared" si="0"/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s="113" customFormat="1" x14ac:dyDescent="0.3">
      <c r="A34" s="49" t="s">
        <v>56</v>
      </c>
      <c r="B34" s="50">
        <v>1038</v>
      </c>
      <c r="C34" s="51">
        <v>7274494</v>
      </c>
      <c r="D34" s="51" t="s">
        <v>41</v>
      </c>
      <c r="E34" s="28">
        <f t="shared" si="0"/>
        <v>4200000</v>
      </c>
      <c r="F34" s="56">
        <v>1050000</v>
      </c>
      <c r="G34" s="56">
        <v>1050000</v>
      </c>
      <c r="H34" s="56">
        <v>1050000</v>
      </c>
      <c r="I34" s="56">
        <v>1050000</v>
      </c>
    </row>
    <row r="35" spans="1:9" s="115" customFormat="1" x14ac:dyDescent="0.3">
      <c r="A35" s="49" t="s">
        <v>57</v>
      </c>
      <c r="B35" s="57">
        <v>1039</v>
      </c>
      <c r="C35" s="58">
        <v>0</v>
      </c>
      <c r="D35" s="51" t="s">
        <v>41</v>
      </c>
      <c r="E35" s="28">
        <f t="shared" si="0"/>
        <v>0</v>
      </c>
      <c r="F35" s="28">
        <v>0</v>
      </c>
      <c r="G35" s="28">
        <v>0</v>
      </c>
      <c r="H35" s="28">
        <v>0</v>
      </c>
      <c r="I35" s="28">
        <v>0</v>
      </c>
    </row>
    <row r="36" spans="1:9" s="113" customFormat="1" x14ac:dyDescent="0.3">
      <c r="A36" s="122" t="s">
        <v>58</v>
      </c>
      <c r="B36" s="123"/>
      <c r="C36" s="123"/>
      <c r="D36" s="123"/>
      <c r="E36" s="123"/>
      <c r="F36" s="123"/>
      <c r="G36" s="123"/>
      <c r="H36" s="123"/>
      <c r="I36" s="124"/>
    </row>
    <row r="37" spans="1:9" s="113" customFormat="1" ht="18" customHeight="1" x14ac:dyDescent="0.3">
      <c r="A37" s="59" t="s">
        <v>59</v>
      </c>
      <c r="B37" s="60">
        <v>1040</v>
      </c>
      <c r="C37" s="61">
        <v>246301883.56</v>
      </c>
      <c r="D37" s="51" t="s">
        <v>41</v>
      </c>
      <c r="E37" s="33">
        <f>F37+G37+H37+I37</f>
        <v>275736329.31</v>
      </c>
      <c r="F37" s="62">
        <f>60144428.4-2457033.51+10541768.26-1000000-2357-2355561</f>
        <v>64871245.150000006</v>
      </c>
      <c r="G37" s="62">
        <f>60144428.4+3478632.52-3042069.77-2+2000000+2000000+5763720.57</f>
        <v>70344709.719999999</v>
      </c>
      <c r="H37" s="62">
        <f>60144428.4+3283634.5-3342071.75-2+2000000+2000000+5763720.57</f>
        <v>69849709.719999999</v>
      </c>
      <c r="I37" s="51">
        <f>60144428.4-2252033.51+9087705.26-2073156+5763720.57</f>
        <v>70670664.719999999</v>
      </c>
    </row>
    <row r="38" spans="1:9" s="113" customFormat="1" ht="19.899999999999999" customHeight="1" x14ac:dyDescent="0.3">
      <c r="A38" s="59" t="s">
        <v>60</v>
      </c>
      <c r="B38" s="63">
        <v>1050</v>
      </c>
      <c r="C38" s="64">
        <v>53357965.049999997</v>
      </c>
      <c r="D38" s="51" t="s">
        <v>41</v>
      </c>
      <c r="E38" s="33">
        <f t="shared" ref="E38:E47" si="1">F38+G38+H38+I38</f>
        <v>56477528.240000002</v>
      </c>
      <c r="F38" s="65">
        <v>13691226.880000001</v>
      </c>
      <c r="G38" s="65">
        <f>11997073.41+410000+410000+1486242.41</f>
        <v>14303315.82</v>
      </c>
      <c r="H38" s="65">
        <f>11954173.84+410000+410000+1486242.41</f>
        <v>14260416.25</v>
      </c>
      <c r="I38" s="51">
        <f>12736326.88+1486242.41</f>
        <v>14222569.290000001</v>
      </c>
    </row>
    <row r="39" spans="1:9" s="113" customFormat="1" ht="18" customHeight="1" x14ac:dyDescent="0.3">
      <c r="A39" s="59" t="s">
        <v>61</v>
      </c>
      <c r="B39" s="63">
        <v>1060</v>
      </c>
      <c r="C39" s="64">
        <v>1036578</v>
      </c>
      <c r="D39" s="51" t="s">
        <v>41</v>
      </c>
      <c r="E39" s="33">
        <f t="shared" si="1"/>
        <v>3690000</v>
      </c>
      <c r="F39" s="65">
        <v>1200000</v>
      </c>
      <c r="G39" s="52">
        <f>500000</f>
        <v>500000</v>
      </c>
      <c r="H39" s="52">
        <f>995000</f>
        <v>995000</v>
      </c>
      <c r="I39" s="52">
        <v>995000</v>
      </c>
    </row>
    <row r="40" spans="1:9" s="113" customFormat="1" ht="18" customHeight="1" x14ac:dyDescent="0.3">
      <c r="A40" s="59" t="s">
        <v>62</v>
      </c>
      <c r="B40" s="63">
        <v>1070</v>
      </c>
      <c r="C40" s="64">
        <v>21335727.719999999</v>
      </c>
      <c r="D40" s="51" t="s">
        <v>41</v>
      </c>
      <c r="E40" s="33">
        <f t="shared" si="1"/>
        <v>48547696.030000001</v>
      </c>
      <c r="F40" s="65">
        <f>12500000+540547.38</f>
        <v>13040547.380000001</v>
      </c>
      <c r="G40" s="65">
        <f>12500000-765299.15+2000000</f>
        <v>13734700.85</v>
      </c>
      <c r="H40" s="65">
        <f>12500000-722399.58+2000000</f>
        <v>13777600.42</v>
      </c>
      <c r="I40" s="51">
        <f>12500000+495447.38-5000600</f>
        <v>7994847.3800000008</v>
      </c>
    </row>
    <row r="41" spans="1:9" s="113" customFormat="1" ht="18" customHeight="1" x14ac:dyDescent="0.3">
      <c r="A41" s="59" t="s">
        <v>63</v>
      </c>
      <c r="B41" s="63">
        <v>1080</v>
      </c>
      <c r="C41" s="64">
        <v>51460515</v>
      </c>
      <c r="D41" s="51" t="s">
        <v>41</v>
      </c>
      <c r="E41" s="33">
        <f t="shared" si="1"/>
        <v>3000000</v>
      </c>
      <c r="F41" s="65">
        <v>750000</v>
      </c>
      <c r="G41" s="52">
        <v>750000</v>
      </c>
      <c r="H41" s="52">
        <v>750000</v>
      </c>
      <c r="I41" s="52">
        <v>750000</v>
      </c>
    </row>
    <row r="42" spans="1:9" s="113" customFormat="1" ht="18" customHeight="1" x14ac:dyDescent="0.3">
      <c r="A42" s="59" t="s">
        <v>64</v>
      </c>
      <c r="B42" s="63">
        <v>1090</v>
      </c>
      <c r="C42" s="64">
        <v>20300222</v>
      </c>
      <c r="D42" s="51" t="s">
        <v>41</v>
      </c>
      <c r="E42" s="33">
        <f t="shared" si="1"/>
        <v>23500000</v>
      </c>
      <c r="F42" s="65">
        <v>2500000</v>
      </c>
      <c r="G42" s="52">
        <f>2500000+6500000</f>
        <v>9000000</v>
      </c>
      <c r="H42" s="52">
        <f>2500000+7000000</f>
        <v>9500000</v>
      </c>
      <c r="I42" s="52">
        <v>2500000</v>
      </c>
    </row>
    <row r="43" spans="1:9" s="113" customFormat="1" ht="18" customHeight="1" x14ac:dyDescent="0.3">
      <c r="A43" s="59" t="s">
        <v>65</v>
      </c>
      <c r="B43" s="63">
        <v>1100</v>
      </c>
      <c r="C43" s="64">
        <v>0</v>
      </c>
      <c r="D43" s="51" t="s">
        <v>41</v>
      </c>
      <c r="E43" s="33">
        <f t="shared" si="1"/>
        <v>0</v>
      </c>
      <c r="F43" s="65">
        <v>0</v>
      </c>
      <c r="G43" s="65">
        <v>0</v>
      </c>
      <c r="H43" s="65">
        <v>0</v>
      </c>
      <c r="I43" s="51">
        <v>0</v>
      </c>
    </row>
    <row r="44" spans="1:9" s="113" customFormat="1" ht="18" customHeight="1" x14ac:dyDescent="0.3">
      <c r="A44" s="59" t="s">
        <v>66</v>
      </c>
      <c r="B44" s="63">
        <v>1110</v>
      </c>
      <c r="C44" s="64">
        <v>17079770</v>
      </c>
      <c r="D44" s="51" t="s">
        <v>41</v>
      </c>
      <c r="E44" s="33">
        <f t="shared" si="1"/>
        <v>29504161</v>
      </c>
      <c r="F44" s="65">
        <f>5242082+2357918</f>
        <v>7600000</v>
      </c>
      <c r="G44" s="65">
        <f>7509580</f>
        <v>7509580</v>
      </c>
      <c r="H44" s="65">
        <v>5395491</v>
      </c>
      <c r="I44" s="51">
        <f>1925336+4715836+2357918</f>
        <v>8999090</v>
      </c>
    </row>
    <row r="45" spans="1:9" s="113" customFormat="1" ht="31.5" x14ac:dyDescent="0.3">
      <c r="A45" s="66" t="s">
        <v>67</v>
      </c>
      <c r="B45" s="63">
        <v>1120</v>
      </c>
      <c r="C45" s="64">
        <v>0</v>
      </c>
      <c r="D45" s="51" t="s">
        <v>41</v>
      </c>
      <c r="E45" s="33">
        <f t="shared" si="1"/>
        <v>0</v>
      </c>
      <c r="F45" s="65">
        <v>0</v>
      </c>
      <c r="G45" s="65">
        <v>0</v>
      </c>
      <c r="H45" s="65">
        <v>0</v>
      </c>
      <c r="I45" s="51">
        <v>0</v>
      </c>
    </row>
    <row r="46" spans="1:9" s="113" customFormat="1" x14ac:dyDescent="0.3">
      <c r="A46" s="66" t="s">
        <v>68</v>
      </c>
      <c r="B46" s="63">
        <v>1130</v>
      </c>
      <c r="C46" s="64">
        <v>540200</v>
      </c>
      <c r="D46" s="51" t="s">
        <v>41</v>
      </c>
      <c r="E46" s="33">
        <f t="shared" si="1"/>
        <v>584911</v>
      </c>
      <c r="F46" s="65">
        <v>146227.75</v>
      </c>
      <c r="G46" s="65">
        <v>146227.75</v>
      </c>
      <c r="H46" s="65">
        <v>146227.75</v>
      </c>
      <c r="I46" s="65">
        <v>146227.75</v>
      </c>
    </row>
    <row r="47" spans="1:9" s="113" customFormat="1" x14ac:dyDescent="0.3">
      <c r="A47" s="59" t="s">
        <v>69</v>
      </c>
      <c r="B47" s="63">
        <v>1140</v>
      </c>
      <c r="C47" s="64"/>
      <c r="D47" s="51" t="s">
        <v>41</v>
      </c>
      <c r="E47" s="33">
        <f t="shared" si="1"/>
        <v>4200000</v>
      </c>
      <c r="F47" s="65">
        <v>1050000</v>
      </c>
      <c r="G47" s="65">
        <v>1050000</v>
      </c>
      <c r="H47" s="65">
        <v>1050000</v>
      </c>
      <c r="I47" s="51">
        <v>1050000</v>
      </c>
    </row>
    <row r="48" spans="1:9" s="113" customFormat="1" x14ac:dyDescent="0.3">
      <c r="A48" s="67" t="s">
        <v>70</v>
      </c>
      <c r="B48" s="68">
        <v>1160</v>
      </c>
      <c r="C48" s="33">
        <f>C21+C24+C26+C51+C62</f>
        <v>418169069.81</v>
      </c>
      <c r="D48" s="33">
        <v>0</v>
      </c>
      <c r="E48" s="33">
        <f>F48+G48+H48+I48</f>
        <v>460240625.57999998</v>
      </c>
      <c r="F48" s="33">
        <f>F21+F24+F26+F51+F62</f>
        <v>104849247.16</v>
      </c>
      <c r="G48" s="33">
        <f>G21+G24+G26+G51+G62</f>
        <v>122338534.14</v>
      </c>
      <c r="H48" s="33">
        <f>H21+H24+H26+H51+H62</f>
        <v>125724445.14</v>
      </c>
      <c r="I48" s="69">
        <f>I21+I24+I26+I51+I62</f>
        <v>107328399.14</v>
      </c>
    </row>
    <row r="49" spans="1:9" s="113" customFormat="1" x14ac:dyDescent="0.3">
      <c r="A49" s="67" t="s">
        <v>71</v>
      </c>
      <c r="B49" s="68">
        <v>1170</v>
      </c>
      <c r="C49" s="33">
        <f>C37+C38+C39+C40+C41+C42+C43+C44+C45+C46+C47+C54+C67</f>
        <v>418169069.81000006</v>
      </c>
      <c r="D49" s="33">
        <v>0</v>
      </c>
      <c r="E49" s="33">
        <f>F49+G49+H49+I49</f>
        <v>460240625.57999998</v>
      </c>
      <c r="F49" s="33">
        <f>F37+F38+F39+F40+F41+F42+F43+F44+F45+F46+F47+F54+F67</f>
        <v>104849247.16</v>
      </c>
      <c r="G49" s="33">
        <f>G37+G38+G39+G40+G41+G42+G43+G44+G45+G46+G47+G54+G67</f>
        <v>122338534.13999999</v>
      </c>
      <c r="H49" s="33">
        <f>H37+H38+H39+H40+H41+H42+H43+H44+H45+H46+H47+H54+H67</f>
        <v>125724445.14</v>
      </c>
      <c r="I49" s="33">
        <f>I37+I38+I39+I40+I41+I42+I43+I44+I45+I46+I47+I54+I67</f>
        <v>107328399.14</v>
      </c>
    </row>
    <row r="50" spans="1:9" s="113" customFormat="1" x14ac:dyDescent="0.3">
      <c r="A50" s="125" t="s">
        <v>72</v>
      </c>
      <c r="B50" s="126"/>
      <c r="C50" s="126"/>
      <c r="D50" s="126"/>
      <c r="E50" s="126"/>
      <c r="F50" s="126"/>
      <c r="G50" s="126"/>
      <c r="H50" s="126"/>
      <c r="I50" s="127"/>
    </row>
    <row r="51" spans="1:9" s="113" customFormat="1" x14ac:dyDescent="0.3">
      <c r="A51" s="70" t="s">
        <v>73</v>
      </c>
      <c r="B51" s="48">
        <v>2010</v>
      </c>
      <c r="C51" s="28">
        <f>C52+C53</f>
        <v>0</v>
      </c>
      <c r="D51" s="28">
        <v>0</v>
      </c>
      <c r="E51" s="28">
        <f>F51+G51+H51+I51</f>
        <v>0</v>
      </c>
      <c r="F51" s="28">
        <f>F52+F53</f>
        <v>0</v>
      </c>
      <c r="G51" s="28">
        <f>G52+G53</f>
        <v>0</v>
      </c>
      <c r="H51" s="28">
        <f>H52+H53</f>
        <v>0</v>
      </c>
      <c r="I51" s="28">
        <f>I52+I53</f>
        <v>0</v>
      </c>
    </row>
    <row r="52" spans="1:9" s="113" customFormat="1" ht="49.5" customHeight="1" x14ac:dyDescent="0.3">
      <c r="A52" s="71" t="s">
        <v>74</v>
      </c>
      <c r="B52" s="50">
        <v>2011</v>
      </c>
      <c r="C52" s="28"/>
      <c r="D52" s="51" t="s">
        <v>41</v>
      </c>
      <c r="E52" s="28">
        <f>F52+G52+H52+I52</f>
        <v>0</v>
      </c>
      <c r="F52" s="28">
        <v>0</v>
      </c>
      <c r="G52" s="28">
        <v>0</v>
      </c>
      <c r="H52" s="28">
        <v>0</v>
      </c>
      <c r="I52" s="28">
        <v>0</v>
      </c>
    </row>
    <row r="53" spans="1:9" s="113" customFormat="1" ht="18" customHeight="1" x14ac:dyDescent="0.3">
      <c r="A53" s="71" t="s">
        <v>75</v>
      </c>
      <c r="B53" s="50">
        <v>2012</v>
      </c>
      <c r="C53" s="28"/>
      <c r="D53" s="51" t="s">
        <v>41</v>
      </c>
      <c r="E53" s="28">
        <f>F53+G53+H53+I53</f>
        <v>0</v>
      </c>
      <c r="F53" s="28"/>
      <c r="G53" s="28"/>
      <c r="H53" s="28"/>
      <c r="I53" s="28"/>
    </row>
    <row r="54" spans="1:9" s="113" customFormat="1" ht="18" customHeight="1" x14ac:dyDescent="0.3">
      <c r="A54" s="72" t="s">
        <v>76</v>
      </c>
      <c r="B54" s="73">
        <v>3010</v>
      </c>
      <c r="C54" s="69">
        <f>C55+C56+C57+C58+C59+C60</f>
        <v>6756208.4800000004</v>
      </c>
      <c r="D54" s="69">
        <v>0</v>
      </c>
      <c r="E54" s="69">
        <f>F54+G54+H54+I54</f>
        <v>15000000</v>
      </c>
      <c r="F54" s="69">
        <f>F55+F56+F57+F58+F59+F60</f>
        <v>0</v>
      </c>
      <c r="G54" s="69">
        <f>G55+G56+G57+G58+G59+G60</f>
        <v>5000000</v>
      </c>
      <c r="H54" s="69">
        <f>H55+H56+H57+H58+H59+H60</f>
        <v>10000000</v>
      </c>
      <c r="I54" s="74">
        <f>I55+I56+I57+I58+I59+I60</f>
        <v>0</v>
      </c>
    </row>
    <row r="55" spans="1:9" s="113" customFormat="1" x14ac:dyDescent="0.3">
      <c r="A55" s="59" t="s">
        <v>77</v>
      </c>
      <c r="B55" s="63">
        <v>3011</v>
      </c>
      <c r="C55" s="64"/>
      <c r="D55" s="51" t="s">
        <v>41</v>
      </c>
      <c r="E55" s="33">
        <f t="shared" ref="E55:E60" si="2">F55+G55+H55+I55</f>
        <v>0</v>
      </c>
      <c r="F55" s="65">
        <v>0</v>
      </c>
      <c r="G55" s="65">
        <v>0</v>
      </c>
      <c r="H55" s="65">
        <v>0</v>
      </c>
      <c r="I55" s="51">
        <v>0</v>
      </c>
    </row>
    <row r="56" spans="1:9" s="113" customFormat="1" x14ac:dyDescent="0.3">
      <c r="A56" s="59" t="s">
        <v>78</v>
      </c>
      <c r="B56" s="63">
        <v>3012</v>
      </c>
      <c r="C56" s="64">
        <v>6756208.4800000004</v>
      </c>
      <c r="D56" s="51" t="s">
        <v>41</v>
      </c>
      <c r="E56" s="33">
        <f t="shared" si="2"/>
        <v>0</v>
      </c>
      <c r="F56" s="65">
        <v>0</v>
      </c>
      <c r="G56" s="65">
        <v>0</v>
      </c>
      <c r="H56" s="65">
        <v>0</v>
      </c>
      <c r="I56" s="51">
        <v>0</v>
      </c>
    </row>
    <row r="57" spans="1:9" s="113" customFormat="1" x14ac:dyDescent="0.3">
      <c r="A57" s="59" t="s">
        <v>79</v>
      </c>
      <c r="B57" s="63">
        <v>3013</v>
      </c>
      <c r="C57" s="64"/>
      <c r="D57" s="51" t="s">
        <v>41</v>
      </c>
      <c r="E57" s="33">
        <f t="shared" si="2"/>
        <v>0</v>
      </c>
      <c r="F57" s="65">
        <v>0</v>
      </c>
      <c r="G57" s="65">
        <v>0</v>
      </c>
      <c r="H57" s="65">
        <v>0</v>
      </c>
      <c r="I57" s="51">
        <v>0</v>
      </c>
    </row>
    <row r="58" spans="1:9" s="113" customFormat="1" x14ac:dyDescent="0.3">
      <c r="A58" s="59" t="s">
        <v>80</v>
      </c>
      <c r="B58" s="63">
        <v>3014</v>
      </c>
      <c r="C58" s="64"/>
      <c r="D58" s="51" t="s">
        <v>41</v>
      </c>
      <c r="E58" s="33">
        <f t="shared" si="2"/>
        <v>0</v>
      </c>
      <c r="F58" s="65">
        <v>0</v>
      </c>
      <c r="G58" s="65">
        <v>0</v>
      </c>
      <c r="H58" s="65">
        <v>0</v>
      </c>
      <c r="I58" s="51">
        <v>0</v>
      </c>
    </row>
    <row r="59" spans="1:9" s="113" customFormat="1" ht="30.6" customHeight="1" x14ac:dyDescent="0.3">
      <c r="A59" s="59" t="s">
        <v>81</v>
      </c>
      <c r="B59" s="63">
        <v>3015</v>
      </c>
      <c r="C59" s="64"/>
      <c r="D59" s="51" t="s">
        <v>41</v>
      </c>
      <c r="E59" s="33">
        <f t="shared" si="2"/>
        <v>15000000</v>
      </c>
      <c r="F59" s="65">
        <v>0</v>
      </c>
      <c r="G59" s="65">
        <v>5000000</v>
      </c>
      <c r="H59" s="65">
        <v>10000000</v>
      </c>
      <c r="I59" s="51">
        <v>0</v>
      </c>
    </row>
    <row r="60" spans="1:9" s="113" customFormat="1" x14ac:dyDescent="0.3">
      <c r="A60" s="59" t="s">
        <v>82</v>
      </c>
      <c r="B60" s="63">
        <v>3016</v>
      </c>
      <c r="C60" s="64"/>
      <c r="D60" s="51" t="s">
        <v>41</v>
      </c>
      <c r="E60" s="33">
        <f t="shared" si="2"/>
        <v>0</v>
      </c>
      <c r="F60" s="65">
        <v>0</v>
      </c>
      <c r="G60" s="65">
        <v>0</v>
      </c>
      <c r="H60" s="65">
        <v>0</v>
      </c>
      <c r="I60" s="51">
        <v>0</v>
      </c>
    </row>
    <row r="61" spans="1:9" s="113" customFormat="1" ht="16.899999999999999" customHeight="1" x14ac:dyDescent="0.3">
      <c r="A61" s="125" t="s">
        <v>83</v>
      </c>
      <c r="B61" s="126"/>
      <c r="C61" s="126"/>
      <c r="D61" s="126"/>
      <c r="E61" s="126"/>
      <c r="F61" s="126"/>
      <c r="G61" s="126"/>
      <c r="H61" s="126"/>
      <c r="I61" s="128"/>
    </row>
    <row r="62" spans="1:9" s="113" customFormat="1" ht="16.899999999999999" customHeight="1" x14ac:dyDescent="0.3">
      <c r="A62" s="75" t="s">
        <v>84</v>
      </c>
      <c r="B62" s="48">
        <v>4010</v>
      </c>
      <c r="C62" s="76">
        <f>C63+C64+C65+C66</f>
        <v>0</v>
      </c>
      <c r="D62" s="76">
        <v>0</v>
      </c>
      <c r="E62" s="33">
        <f>F62+G62+H62+I62</f>
        <v>0</v>
      </c>
      <c r="F62" s="76">
        <f>F63+F64+F65+F66</f>
        <v>0</v>
      </c>
      <c r="G62" s="76">
        <f>G63+G64+G65+G66</f>
        <v>0</v>
      </c>
      <c r="H62" s="76">
        <f>H63+H64+H65+H66</f>
        <v>0</v>
      </c>
      <c r="I62" s="76">
        <f>I63+I64+I65+I66</f>
        <v>0</v>
      </c>
    </row>
    <row r="63" spans="1:9" s="113" customFormat="1" ht="16.899999999999999" customHeight="1" x14ac:dyDescent="0.3">
      <c r="A63" s="59" t="s">
        <v>85</v>
      </c>
      <c r="B63" s="60">
        <v>4011</v>
      </c>
      <c r="C63" s="64"/>
      <c r="D63" s="51" t="s">
        <v>41</v>
      </c>
      <c r="E63" s="33">
        <f t="shared" ref="E63:E70" si="3">F63+G63+H63+I63</f>
        <v>0</v>
      </c>
      <c r="F63" s="65"/>
      <c r="G63" s="52"/>
      <c r="H63" s="52"/>
      <c r="I63" s="52"/>
    </row>
    <row r="64" spans="1:9" s="113" customFormat="1" ht="16.899999999999999" customHeight="1" x14ac:dyDescent="0.3">
      <c r="A64" s="59" t="s">
        <v>86</v>
      </c>
      <c r="B64" s="63">
        <v>4012</v>
      </c>
      <c r="C64" s="64"/>
      <c r="D64" s="51" t="s">
        <v>41</v>
      </c>
      <c r="E64" s="33">
        <f t="shared" si="3"/>
        <v>0</v>
      </c>
      <c r="F64" s="65"/>
      <c r="G64" s="52"/>
      <c r="H64" s="52"/>
      <c r="I64" s="52"/>
    </row>
    <row r="65" spans="1:9" s="113" customFormat="1" ht="16.899999999999999" customHeight="1" x14ac:dyDescent="0.3">
      <c r="A65" s="59" t="s">
        <v>87</v>
      </c>
      <c r="B65" s="63">
        <v>4013</v>
      </c>
      <c r="C65" s="64"/>
      <c r="D65" s="51" t="s">
        <v>41</v>
      </c>
      <c r="E65" s="33">
        <f t="shared" si="3"/>
        <v>0</v>
      </c>
      <c r="F65" s="65"/>
      <c r="G65" s="52"/>
      <c r="H65" s="52"/>
      <c r="I65" s="52"/>
    </row>
    <row r="66" spans="1:9" s="113" customFormat="1" ht="16.899999999999999" customHeight="1" x14ac:dyDescent="0.3">
      <c r="A66" s="59" t="s">
        <v>88</v>
      </c>
      <c r="B66" s="63">
        <v>4020</v>
      </c>
      <c r="C66" s="64"/>
      <c r="D66" s="51" t="s">
        <v>41</v>
      </c>
      <c r="E66" s="33">
        <f t="shared" si="3"/>
        <v>0</v>
      </c>
      <c r="F66" s="65"/>
      <c r="G66" s="52"/>
      <c r="H66" s="52"/>
      <c r="I66" s="52"/>
    </row>
    <row r="67" spans="1:9" s="113" customFormat="1" x14ac:dyDescent="0.3">
      <c r="A67" s="67" t="s">
        <v>89</v>
      </c>
      <c r="B67" s="68">
        <v>4030</v>
      </c>
      <c r="C67" s="33">
        <f>C68+C69+C70+C71</f>
        <v>0</v>
      </c>
      <c r="D67" s="33">
        <v>0</v>
      </c>
      <c r="E67" s="33">
        <f>F67+G67+H67+I67</f>
        <v>0</v>
      </c>
      <c r="F67" s="33">
        <f>F68+F69+F70+F71</f>
        <v>0</v>
      </c>
      <c r="G67" s="33">
        <f>G68+G69+G70+G71</f>
        <v>0</v>
      </c>
      <c r="H67" s="33">
        <f>H68+H69+H70+H71</f>
        <v>0</v>
      </c>
      <c r="I67" s="33">
        <f>I68+I69+I70+I71</f>
        <v>0</v>
      </c>
    </row>
    <row r="68" spans="1:9" s="113" customFormat="1" x14ac:dyDescent="0.3">
      <c r="A68" s="59" t="s">
        <v>85</v>
      </c>
      <c r="B68" s="63">
        <v>4031</v>
      </c>
      <c r="C68" s="64"/>
      <c r="D68" s="51" t="s">
        <v>41</v>
      </c>
      <c r="E68" s="33">
        <f t="shared" si="3"/>
        <v>0</v>
      </c>
      <c r="F68" s="65"/>
      <c r="G68" s="52"/>
      <c r="H68" s="52"/>
      <c r="I68" s="52"/>
    </row>
    <row r="69" spans="1:9" s="113" customFormat="1" x14ac:dyDescent="0.3">
      <c r="A69" s="59" t="s">
        <v>86</v>
      </c>
      <c r="B69" s="63">
        <v>4032</v>
      </c>
      <c r="C69" s="64"/>
      <c r="D69" s="51" t="s">
        <v>41</v>
      </c>
      <c r="E69" s="33">
        <f t="shared" si="3"/>
        <v>0</v>
      </c>
      <c r="F69" s="65"/>
      <c r="G69" s="52"/>
      <c r="H69" s="52"/>
      <c r="I69" s="52"/>
    </row>
    <row r="70" spans="1:9" s="113" customFormat="1" x14ac:dyDescent="0.3">
      <c r="A70" s="59" t="s">
        <v>87</v>
      </c>
      <c r="B70" s="63">
        <v>4033</v>
      </c>
      <c r="C70" s="64"/>
      <c r="D70" s="51" t="s">
        <v>41</v>
      </c>
      <c r="E70" s="33">
        <f t="shared" si="3"/>
        <v>0</v>
      </c>
      <c r="F70" s="65"/>
      <c r="G70" s="52"/>
      <c r="H70" s="52"/>
      <c r="I70" s="52"/>
    </row>
    <row r="71" spans="1:9" s="113" customFormat="1" x14ac:dyDescent="0.3">
      <c r="A71" s="66" t="s">
        <v>90</v>
      </c>
      <c r="B71" s="63">
        <v>4040</v>
      </c>
      <c r="C71" s="64"/>
      <c r="D71" s="51" t="s">
        <v>41</v>
      </c>
      <c r="E71" s="33">
        <f>F71+G71+H71+I71</f>
        <v>0</v>
      </c>
      <c r="F71" s="65"/>
      <c r="G71" s="52"/>
      <c r="H71" s="52"/>
      <c r="I71" s="52"/>
    </row>
    <row r="72" spans="1:9" s="113" customFormat="1" x14ac:dyDescent="0.3">
      <c r="A72" s="129" t="s">
        <v>91</v>
      </c>
      <c r="B72" s="130"/>
      <c r="C72" s="130"/>
      <c r="D72" s="130"/>
      <c r="E72" s="130"/>
      <c r="F72" s="130"/>
      <c r="G72" s="130"/>
      <c r="H72" s="130"/>
      <c r="I72" s="131"/>
    </row>
    <row r="73" spans="1:9" s="113" customFormat="1" x14ac:dyDescent="0.3">
      <c r="A73" s="77" t="s">
        <v>92</v>
      </c>
      <c r="B73" s="48">
        <v>5010</v>
      </c>
      <c r="C73" s="28">
        <f>C48-C49</f>
        <v>0</v>
      </c>
      <c r="D73" s="28">
        <f>D48-D49</f>
        <v>0</v>
      </c>
      <c r="E73" s="33">
        <f>F73+G73+H73+I73</f>
        <v>0</v>
      </c>
      <c r="F73" s="28">
        <f>F48-F49</f>
        <v>0</v>
      </c>
      <c r="G73" s="28">
        <f>G48-G49</f>
        <v>0</v>
      </c>
      <c r="H73" s="28">
        <f>H48-H49</f>
        <v>0</v>
      </c>
      <c r="I73" s="28">
        <f>I48-I49</f>
        <v>0</v>
      </c>
    </row>
    <row r="74" spans="1:9" s="113" customFormat="1" x14ac:dyDescent="0.3">
      <c r="A74" s="78" t="s">
        <v>93</v>
      </c>
      <c r="B74" s="50">
        <v>5011</v>
      </c>
      <c r="C74" s="28">
        <f>C73-C75</f>
        <v>0</v>
      </c>
      <c r="D74" s="28">
        <f>D73-D75</f>
        <v>0</v>
      </c>
      <c r="E74" s="33">
        <f>F74+G74+H74+I74</f>
        <v>0</v>
      </c>
      <c r="F74" s="28">
        <f>F73-F75</f>
        <v>0</v>
      </c>
      <c r="G74" s="28">
        <f>G73-G75</f>
        <v>0</v>
      </c>
      <c r="H74" s="28">
        <f>H73-H75</f>
        <v>0</v>
      </c>
      <c r="I74" s="28">
        <f>I73-I75</f>
        <v>0</v>
      </c>
    </row>
    <row r="75" spans="1:9" s="113" customFormat="1" x14ac:dyDescent="0.3">
      <c r="A75" s="79" t="s">
        <v>94</v>
      </c>
      <c r="B75" s="50">
        <v>5012</v>
      </c>
      <c r="C75" s="28"/>
      <c r="D75" s="28"/>
      <c r="E75" s="33">
        <f>F75+G75+H75+I75</f>
        <v>0</v>
      </c>
      <c r="F75" s="28"/>
      <c r="G75" s="80"/>
      <c r="H75" s="80"/>
      <c r="I75" s="80"/>
    </row>
    <row r="76" spans="1:9" s="113" customFormat="1" x14ac:dyDescent="0.3">
      <c r="A76" s="125" t="s">
        <v>95</v>
      </c>
      <c r="B76" s="126"/>
      <c r="C76" s="126"/>
      <c r="D76" s="126"/>
      <c r="E76" s="126"/>
      <c r="F76" s="126"/>
      <c r="G76" s="126"/>
      <c r="H76" s="126"/>
      <c r="I76" s="127"/>
    </row>
    <row r="77" spans="1:9" s="113" customFormat="1" x14ac:dyDescent="0.3">
      <c r="A77" s="70" t="s">
        <v>96</v>
      </c>
      <c r="B77" s="48">
        <v>6010</v>
      </c>
      <c r="C77" s="81">
        <f>C78+C79+C80+C81+C82+C83</f>
        <v>0</v>
      </c>
      <c r="D77" s="81">
        <v>0</v>
      </c>
      <c r="E77" s="81">
        <f t="shared" ref="E77:E83" si="4">F77+G77+H77+I77</f>
        <v>113746810.36999999</v>
      </c>
      <c r="F77" s="81">
        <f>F78+F79+F80+F81+F82+F83</f>
        <v>27051175</v>
      </c>
      <c r="G77" s="81">
        <f>G78+G79+G80+G81+G82+G83</f>
        <v>29820381</v>
      </c>
      <c r="H77" s="81">
        <f>H78+H79+H80+H81+H82+H83</f>
        <v>29729374.539999999</v>
      </c>
      <c r="I77" s="81">
        <f>I78+I79+I80+I81+I82+I83</f>
        <v>27145879.829999998</v>
      </c>
    </row>
    <row r="78" spans="1:9" s="113" customFormat="1" x14ac:dyDescent="0.3">
      <c r="A78" s="82" t="s">
        <v>97</v>
      </c>
      <c r="B78" s="60">
        <v>6011</v>
      </c>
      <c r="C78" s="61"/>
      <c r="D78" s="51" t="s">
        <v>41</v>
      </c>
      <c r="E78" s="81">
        <f t="shared" si="4"/>
        <v>480000</v>
      </c>
      <c r="F78" s="62">
        <v>120000</v>
      </c>
      <c r="G78" s="62">
        <v>120000</v>
      </c>
      <c r="H78" s="62">
        <v>120000</v>
      </c>
      <c r="I78" s="51">
        <v>120000</v>
      </c>
    </row>
    <row r="79" spans="1:9" s="113" customFormat="1" x14ac:dyDescent="0.3">
      <c r="A79" s="83" t="s">
        <v>98</v>
      </c>
      <c r="B79" s="60">
        <v>6012</v>
      </c>
      <c r="C79" s="64"/>
      <c r="D79" s="51" t="s">
        <v>41</v>
      </c>
      <c r="E79" s="81">
        <f t="shared" si="4"/>
        <v>4440145.37</v>
      </c>
      <c r="F79" s="65">
        <v>1055679</v>
      </c>
      <c r="G79" s="65">
        <v>1164302</v>
      </c>
      <c r="H79" s="65">
        <v>1160733.54</v>
      </c>
      <c r="I79" s="51">
        <v>1059430.83</v>
      </c>
    </row>
    <row r="80" spans="1:9" s="113" customFormat="1" x14ac:dyDescent="0.3">
      <c r="A80" s="83" t="s">
        <v>99</v>
      </c>
      <c r="B80" s="60">
        <v>6013</v>
      </c>
      <c r="C80" s="64"/>
      <c r="D80" s="51" t="s">
        <v>41</v>
      </c>
      <c r="E80" s="81">
        <f t="shared" si="4"/>
        <v>30000</v>
      </c>
      <c r="F80" s="65">
        <v>7500</v>
      </c>
      <c r="G80" s="65">
        <v>7500</v>
      </c>
      <c r="H80" s="65">
        <v>7500</v>
      </c>
      <c r="I80" s="51">
        <v>7500</v>
      </c>
    </row>
    <row r="81" spans="1:9" s="113" customFormat="1" x14ac:dyDescent="0.3">
      <c r="A81" s="83" t="s">
        <v>100</v>
      </c>
      <c r="B81" s="60">
        <v>6014</v>
      </c>
      <c r="C81" s="64"/>
      <c r="D81" s="51" t="s">
        <v>41</v>
      </c>
      <c r="E81" s="81">
        <f t="shared" si="4"/>
        <v>43674530</v>
      </c>
      <c r="F81" s="65">
        <v>10384700</v>
      </c>
      <c r="G81" s="65">
        <v>11452150</v>
      </c>
      <c r="H81" s="65">
        <v>11417050</v>
      </c>
      <c r="I81" s="51">
        <v>10420630</v>
      </c>
    </row>
    <row r="82" spans="1:9" s="113" customFormat="1" ht="31.5" x14ac:dyDescent="0.3">
      <c r="A82" s="84" t="s">
        <v>101</v>
      </c>
      <c r="B82" s="60">
        <v>6015</v>
      </c>
      <c r="C82" s="85"/>
      <c r="D82" s="51" t="s">
        <v>41</v>
      </c>
      <c r="E82" s="81">
        <f t="shared" si="4"/>
        <v>65122135</v>
      </c>
      <c r="F82" s="37">
        <v>15483296</v>
      </c>
      <c r="G82" s="37">
        <v>17076429</v>
      </c>
      <c r="H82" s="37">
        <v>17024091</v>
      </c>
      <c r="I82" s="86">
        <v>15538319</v>
      </c>
    </row>
    <row r="83" spans="1:9" s="113" customFormat="1" x14ac:dyDescent="0.3">
      <c r="A83" s="87" t="s">
        <v>102</v>
      </c>
      <c r="B83" s="60">
        <v>6016</v>
      </c>
      <c r="C83" s="51"/>
      <c r="D83" s="51" t="s">
        <v>41</v>
      </c>
      <c r="E83" s="81">
        <f t="shared" si="4"/>
        <v>0</v>
      </c>
      <c r="F83" s="51"/>
      <c r="G83" s="52"/>
      <c r="H83" s="52"/>
      <c r="I83" s="52"/>
    </row>
    <row r="84" spans="1:9" ht="22.15" customHeight="1" x14ac:dyDescent="0.3">
      <c r="A84" s="122" t="s">
        <v>103</v>
      </c>
      <c r="B84" s="123"/>
      <c r="C84" s="123"/>
      <c r="D84" s="123"/>
      <c r="E84" s="123"/>
      <c r="F84" s="123"/>
      <c r="G84" s="123"/>
      <c r="H84" s="123"/>
      <c r="I84" s="124"/>
    </row>
    <row r="85" spans="1:9" x14ac:dyDescent="0.3">
      <c r="A85" s="88" t="s">
        <v>104</v>
      </c>
      <c r="B85" s="60">
        <v>7010</v>
      </c>
      <c r="C85" s="89"/>
      <c r="D85" s="51" t="s">
        <v>41</v>
      </c>
      <c r="E85" s="89"/>
      <c r="F85" s="90">
        <v>1568.5</v>
      </c>
      <c r="G85" s="90">
        <v>1587.5</v>
      </c>
      <c r="H85" s="90">
        <v>1568.5</v>
      </c>
      <c r="I85" s="90">
        <v>1568.5</v>
      </c>
    </row>
    <row r="86" spans="1:9" x14ac:dyDescent="0.3">
      <c r="A86" s="88"/>
      <c r="B86" s="60"/>
      <c r="C86" s="89"/>
      <c r="D86" s="51" t="s">
        <v>41</v>
      </c>
      <c r="E86" s="89"/>
      <c r="F86" s="91" t="s">
        <v>105</v>
      </c>
      <c r="G86" s="91" t="s">
        <v>106</v>
      </c>
      <c r="H86" s="91" t="s">
        <v>107</v>
      </c>
      <c r="I86" s="91" t="s">
        <v>108</v>
      </c>
    </row>
    <row r="87" spans="1:9" s="116" customFormat="1" x14ac:dyDescent="0.3">
      <c r="A87" s="88" t="s">
        <v>109</v>
      </c>
      <c r="B87" s="63">
        <v>7011</v>
      </c>
      <c r="C87" s="92"/>
      <c r="D87" s="51" t="s">
        <v>41</v>
      </c>
      <c r="E87" s="92"/>
      <c r="F87" s="92"/>
      <c r="G87" s="92"/>
      <c r="H87" s="92"/>
      <c r="I87" s="93"/>
    </row>
    <row r="88" spans="1:9" x14ac:dyDescent="0.3">
      <c r="A88" s="88" t="s">
        <v>110</v>
      </c>
      <c r="B88" s="63">
        <v>7012</v>
      </c>
      <c r="C88" s="92"/>
      <c r="D88" s="51" t="s">
        <v>41</v>
      </c>
      <c r="E88" s="92"/>
      <c r="F88" s="94"/>
      <c r="G88" s="95"/>
      <c r="H88" s="95"/>
      <c r="I88" s="95"/>
    </row>
    <row r="89" spans="1:9" x14ac:dyDescent="0.3">
      <c r="A89" s="88" t="s">
        <v>111</v>
      </c>
      <c r="B89" s="63">
        <v>7013</v>
      </c>
      <c r="C89" s="92"/>
      <c r="D89" s="51" t="s">
        <v>41</v>
      </c>
      <c r="E89" s="92"/>
      <c r="F89" s="94"/>
      <c r="G89" s="95"/>
      <c r="H89" s="95"/>
      <c r="I89" s="95"/>
    </row>
    <row r="90" spans="1:9" x14ac:dyDescent="0.3">
      <c r="A90" s="88" t="s">
        <v>112</v>
      </c>
      <c r="B90" s="96">
        <v>7016</v>
      </c>
      <c r="C90" s="97"/>
      <c r="D90" s="51" t="s">
        <v>41</v>
      </c>
      <c r="E90" s="97"/>
      <c r="F90" s="98"/>
      <c r="G90" s="99"/>
      <c r="H90" s="99"/>
      <c r="I90" s="99"/>
    </row>
    <row r="91" spans="1:9" s="117" customFormat="1" x14ac:dyDescent="0.3">
      <c r="A91" s="88" t="s">
        <v>113</v>
      </c>
      <c r="B91" s="50">
        <v>7020</v>
      </c>
      <c r="C91" s="100"/>
      <c r="D91" s="51" t="s">
        <v>41</v>
      </c>
      <c r="E91" s="100"/>
      <c r="F91" s="100"/>
      <c r="G91" s="101"/>
      <c r="H91" s="101"/>
      <c r="I91" s="101"/>
    </row>
    <row r="92" spans="1:9" x14ac:dyDescent="0.3">
      <c r="A92" s="102" t="s">
        <v>114</v>
      </c>
      <c r="B92" s="103"/>
      <c r="C92" s="104"/>
      <c r="D92" s="105"/>
      <c r="E92" s="132" t="s">
        <v>115</v>
      </c>
      <c r="F92" s="132"/>
      <c r="G92" s="106"/>
      <c r="H92" s="107"/>
      <c r="I92" s="107"/>
    </row>
    <row r="93" spans="1:9" x14ac:dyDescent="0.3">
      <c r="A93" s="108"/>
      <c r="B93" s="109"/>
      <c r="C93" s="110" t="s">
        <v>116</v>
      </c>
      <c r="D93" s="118" t="s">
        <v>117</v>
      </c>
      <c r="E93" s="118"/>
      <c r="F93" s="118"/>
    </row>
    <row r="94" spans="1:9" x14ac:dyDescent="0.3">
      <c r="A94" s="108" t="s">
        <v>118</v>
      </c>
      <c r="B94" s="109"/>
      <c r="C94" s="111"/>
      <c r="D94" s="109"/>
      <c r="E94" s="133" t="s">
        <v>119</v>
      </c>
      <c r="F94" s="133"/>
    </row>
  </sheetData>
  <mergeCells count="27">
    <mergeCell ref="D10:F10"/>
    <mergeCell ref="D2:I2"/>
    <mergeCell ref="D3:I3"/>
    <mergeCell ref="D4:I4"/>
    <mergeCell ref="D5:I5"/>
    <mergeCell ref="D6:I6"/>
    <mergeCell ref="A11:I11"/>
    <mergeCell ref="A12:I12"/>
    <mergeCell ref="A13:I13"/>
    <mergeCell ref="A14:I14"/>
    <mergeCell ref="A16:A17"/>
    <mergeCell ref="B16:B17"/>
    <mergeCell ref="C16:C17"/>
    <mergeCell ref="D16:D17"/>
    <mergeCell ref="E16:E17"/>
    <mergeCell ref="F16:I16"/>
    <mergeCell ref="A19:I19"/>
    <mergeCell ref="A20:I20"/>
    <mergeCell ref="A36:I36"/>
    <mergeCell ref="A50:I50"/>
    <mergeCell ref="A61:I61"/>
    <mergeCell ref="A72:I72"/>
    <mergeCell ref="A76:I76"/>
    <mergeCell ref="A84:I84"/>
    <mergeCell ref="E92:F92"/>
    <mergeCell ref="D93:F93"/>
    <mergeCell ref="E94:F9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2023-05-27T07:22:47Z</dcterms:modified>
</cp:coreProperties>
</file>