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J68" i="1" s="1"/>
  <c r="D68" i="1"/>
  <c r="C68" i="1"/>
  <c r="F68" i="1" s="1"/>
  <c r="J66" i="1"/>
  <c r="F66" i="1"/>
  <c r="I64" i="1"/>
  <c r="H64" i="1"/>
  <c r="H65" i="1" s="1"/>
  <c r="G64" i="1"/>
  <c r="G65" i="1" s="1"/>
  <c r="E64" i="1"/>
  <c r="D64" i="1"/>
  <c r="D65" i="1" s="1"/>
  <c r="C64" i="1"/>
  <c r="C65" i="1" s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J58" i="1" s="1"/>
  <c r="G58" i="1"/>
  <c r="D58" i="1"/>
  <c r="F58" i="1" s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J53" i="1" s="1"/>
  <c r="G53" i="1"/>
  <c r="D53" i="1"/>
  <c r="F53" i="1" s="1"/>
  <c r="C53" i="1"/>
  <c r="C39" i="1" s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G45" i="1"/>
  <c r="J45" i="1" s="1"/>
  <c r="D45" i="1"/>
  <c r="C45" i="1"/>
  <c r="F45" i="1" s="1"/>
  <c r="J44" i="1"/>
  <c r="I44" i="1"/>
  <c r="F44" i="1"/>
  <c r="E44" i="1"/>
  <c r="J43" i="1"/>
  <c r="I43" i="1"/>
  <c r="F43" i="1"/>
  <c r="J42" i="1"/>
  <c r="H42" i="1"/>
  <c r="I42" i="1" s="1"/>
  <c r="G42" i="1"/>
  <c r="F42" i="1"/>
  <c r="D42" i="1"/>
  <c r="E42" i="1" s="1"/>
  <c r="C42" i="1"/>
  <c r="D40" i="1"/>
  <c r="G39" i="1"/>
  <c r="J38" i="1"/>
  <c r="I38" i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H17" i="1"/>
  <c r="J17" i="1" s="1"/>
  <c r="G17" i="1"/>
  <c r="D17" i="1"/>
  <c r="E17" i="1" s="1"/>
  <c r="C17" i="1"/>
  <c r="F17" i="1" s="1"/>
  <c r="J16" i="1"/>
  <c r="I16" i="1"/>
  <c r="F16" i="1"/>
  <c r="E16" i="1"/>
  <c r="H15" i="1"/>
  <c r="I15" i="1" s="1"/>
  <c r="G15" i="1"/>
  <c r="J15" i="1" s="1"/>
  <c r="D15" i="1"/>
  <c r="E15" i="1" s="1"/>
  <c r="C15" i="1"/>
  <c r="F15" i="1" s="1"/>
  <c r="J14" i="1"/>
  <c r="I14" i="1"/>
  <c r="F14" i="1"/>
  <c r="E14" i="1"/>
  <c r="J13" i="1"/>
  <c r="I13" i="1"/>
  <c r="F13" i="1"/>
  <c r="E13" i="1"/>
  <c r="H12" i="1"/>
  <c r="I12" i="1" s="1"/>
  <c r="G12" i="1"/>
  <c r="J12" i="1" s="1"/>
  <c r="D12" i="1"/>
  <c r="E12" i="1" s="1"/>
  <c r="C12" i="1"/>
  <c r="F12" i="1" s="1"/>
  <c r="E68" i="1" l="1"/>
  <c r="I68" i="1"/>
  <c r="J65" i="1"/>
  <c r="I65" i="1"/>
  <c r="F65" i="1"/>
  <c r="E65" i="1"/>
  <c r="F64" i="1"/>
  <c r="J64" i="1"/>
  <c r="H40" i="1"/>
  <c r="E53" i="1"/>
  <c r="I53" i="1"/>
  <c r="E58" i="1"/>
  <c r="I58" i="1"/>
  <c r="D39" i="1"/>
  <c r="E39" i="1" s="1"/>
  <c r="F39" i="1"/>
  <c r="H39" i="1"/>
  <c r="I39" i="1" s="1"/>
  <c r="G40" i="1"/>
  <c r="E45" i="1"/>
  <c r="I45" i="1"/>
  <c r="C40" i="1"/>
  <c r="F40" i="1" s="1"/>
  <c r="I17" i="1"/>
  <c r="J39" i="1" l="1"/>
  <c r="J40" i="1"/>
  <c r="I40" i="1"/>
  <c r="E40" i="1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<sst xmlns="http://schemas.openxmlformats.org/spreadsheetml/2006/main" count="107" uniqueCount="100">
  <si>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</si>
  <si>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</si>
  <si>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</si>
  <si>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</si>
  <si>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</si>
  <si>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</si>
  <si>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</si>
  <si>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</si>
  <si>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</si>
  <si>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</si>
  <si>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</si>
  <si>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</si>
  <si>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</si>
  <si>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</si>
  <si>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</si>
  <si>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</si>
  <si>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</si>
  <si>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</si>
  <si>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</si>
  <si>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</si>
  <si>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</si>
  <si>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</si>
  <si>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</si>
  <si>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</si>
  <si>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</si>
  <si>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</si>
  <si>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</si>
  <si>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</si>
  <si>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</si>
  <si>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</si>
  <si>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</si>
  <si>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</si>
  <si>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</si>
  <si>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</si>
  <si>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</si>
  <si>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</si>
  <si>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</si>
  <si>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</si>
  <si>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</si>
  <si>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</si>
  <si>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</si>
  <si>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</si>
  <si>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</si>
  <si>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</si>
  <si>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</si>
  <si>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</si>
  <si>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</si>
  <si>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</si>
  <si>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</si>
  <si>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</si>
  <si>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</si>
  <si>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</si>
  <si>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</si>
  <si>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</si>
  <si>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</si>
  <si>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</si>
  <si>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</si>
  <si>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</si>
  <si>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</si>
  <si>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</si>
  <si>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</si>
  <si>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</si>
  <si>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</si>
  <si>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</si>
  <si>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</si>
  <si>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</si>
  <si>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</si>
  <si>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</si>
  <si>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</si>
  <si>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</si>
  <si>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</si>
  <si>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</si>
  <si>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</si>
  <si>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</si>
  <si>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</si>
  <si>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</si>
  <si>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</si>
  <si>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</si>
  <si>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</si>
  <si>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</si>
  <si>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</si>
  <si>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</si>
  <si>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</si>
  <si>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</si>
  <si>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</si>
  <si>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</si>
  <si>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</si>
  <si>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</si>
  <si>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</si>
  <si>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</si>
  <si>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</si>
  <si>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</si>
  <si>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</si>
  <si>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</si>
  <si>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Наталя БУТ</t>
  </si>
  <si>
    <t>Наталія РЯЗАНОВА</t>
  </si>
  <si>
    <t>Головний бухгалтер</t>
  </si>
  <si>
    <t>за 2021 рік</t>
  </si>
  <si>
    <t xml:space="preserve"> комунального некомерційного підприємства "Міська клінічна лікарня №4" Дніпровської міської ради</t>
  </si>
  <si>
    <t>Звітний період за IV  квартал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</si>
</sst>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  <xf numFmtId="164" fontId="14" fillId="0" borderId="6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3" workbookViewId="0">
      <selection activeCell="A6" sqref="A6:J6"/>
    </sheetView>
  </sheetViews>
  <sheetFormatPr defaultRowHeight="18" x14ac:dyDescent="0.3"/>
  <cols>
    <col min="1" max="1" width="72.5703125" style="70" customWidth="1"/>
    <col min="2" max="2" width="7.140625" style="70" customWidth="1"/>
    <col min="3" max="3" width="18.28515625" style="3" customWidth="1"/>
    <col min="4" max="4" width="16.5703125" style="3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3.42578125" style="3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12" t="s">
        <v>1</v>
      </c>
      <c r="F2" s="112"/>
      <c r="G2" s="112"/>
      <c r="H2" s="112"/>
      <c r="I2" s="112"/>
      <c r="J2" s="112"/>
    </row>
    <row r="3" spans="1:10" s="7" customFormat="1" ht="16.899999999999999" customHeight="1" x14ac:dyDescent="0.3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7" customFormat="1" ht="18.75" x14ac:dyDescent="0.3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7" customFormat="1" ht="13.15" customHeight="1" x14ac:dyDescent="0.3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7" customFormat="1" ht="20.45" customHeight="1" x14ac:dyDescent="0.3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4</v>
      </c>
    </row>
    <row r="8" spans="1:10" s="7" customFormat="1" ht="30" customHeight="1" x14ac:dyDescent="0.3">
      <c r="A8" s="107" t="s">
        <v>5</v>
      </c>
      <c r="B8" s="107" t="s">
        <v>6</v>
      </c>
      <c r="C8" s="108" t="s">
        <v>99</v>
      </c>
      <c r="D8" s="109"/>
      <c r="E8" s="109"/>
      <c r="F8" s="110"/>
      <c r="G8" s="111" t="s">
        <v>7</v>
      </c>
      <c r="H8" s="111"/>
      <c r="I8" s="111"/>
      <c r="J8" s="111"/>
    </row>
    <row r="9" spans="1:10" s="7" customFormat="1" ht="36" customHeight="1" x14ac:dyDescent="0.3">
      <c r="A9" s="107"/>
      <c r="B9" s="107"/>
      <c r="C9" s="12" t="s">
        <v>8</v>
      </c>
      <c r="D9" s="12" t="s">
        <v>9</v>
      </c>
      <c r="E9" s="12" t="s">
        <v>10</v>
      </c>
      <c r="F9" s="13" t="s">
        <v>11</v>
      </c>
      <c r="G9" s="12" t="s">
        <v>8</v>
      </c>
      <c r="H9" s="12" t="s">
        <v>9</v>
      </c>
      <c r="I9" s="14" t="s">
        <v>10</v>
      </c>
      <c r="J9" s="15" t="s">
        <v>11</v>
      </c>
    </row>
    <row r="10" spans="1:10" s="7" customFormat="1" x14ac:dyDescent="0.3">
      <c r="A10" s="16" t="s">
        <v>12</v>
      </c>
      <c r="B10" s="16" t="s">
        <v>13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26" t="s">
        <v>14</v>
      </c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s="7" customFormat="1" ht="13.9" customHeight="1" x14ac:dyDescent="0.3">
      <c r="A12" s="20" t="s">
        <v>15</v>
      </c>
      <c r="B12" s="21" t="s">
        <v>16</v>
      </c>
      <c r="C12" s="71">
        <f>C13+C14</f>
        <v>100693866</v>
      </c>
      <c r="D12" s="71">
        <f>D13+D14</f>
        <v>60162415</v>
      </c>
      <c r="E12" s="71">
        <f>D12-C12</f>
        <v>-40531451</v>
      </c>
      <c r="F12" s="72">
        <f>(D12/C12)*100</f>
        <v>59.747845017689563</v>
      </c>
      <c r="G12" s="71">
        <f>G13+G14</f>
        <v>544853772</v>
      </c>
      <c r="H12" s="71">
        <f>H13+H14</f>
        <v>354526785</v>
      </c>
      <c r="I12" s="71">
        <f>H12-G12</f>
        <v>-190326987</v>
      </c>
      <c r="J12" s="73">
        <f t="shared" ref="J12:J23" si="0">(H12/G12)*100</f>
        <v>65.068244585815222</v>
      </c>
    </row>
    <row r="13" spans="1:10" s="3" customFormat="1" x14ac:dyDescent="0.3">
      <c r="A13" s="22" t="s">
        <v>17</v>
      </c>
      <c r="B13" s="23" t="s">
        <v>18</v>
      </c>
      <c r="C13" s="74">
        <v>100693866</v>
      </c>
      <c r="D13" s="74">
        <v>60162415</v>
      </c>
      <c r="E13" s="71">
        <f t="shared" ref="E13:E23" si="1">D13-C13</f>
        <v>-40531451</v>
      </c>
      <c r="F13" s="72">
        <f t="shared" ref="F13:F23" si="2">(D13/C13)*100</f>
        <v>59.747845017689563</v>
      </c>
      <c r="G13" s="75">
        <v>544853772</v>
      </c>
      <c r="H13" s="75">
        <v>354526785</v>
      </c>
      <c r="I13" s="71">
        <f t="shared" ref="I13:I23" si="3">H13-G13</f>
        <v>-190326987</v>
      </c>
      <c r="J13" s="73">
        <f t="shared" si="0"/>
        <v>65.068244585815222</v>
      </c>
    </row>
    <row r="14" spans="1:10" s="3" customFormat="1" x14ac:dyDescent="0.3">
      <c r="A14" s="24" t="s">
        <v>19</v>
      </c>
      <c r="B14" s="25" t="s">
        <v>20</v>
      </c>
      <c r="C14" s="76"/>
      <c r="D14" s="76"/>
      <c r="E14" s="71">
        <f t="shared" si="1"/>
        <v>0</v>
      </c>
      <c r="F14" s="72" t="e">
        <f t="shared" si="2"/>
        <v>#DIV/0!</v>
      </c>
      <c r="G14" s="77"/>
      <c r="H14" s="78"/>
      <c r="I14" s="71">
        <f t="shared" si="3"/>
        <v>0</v>
      </c>
      <c r="J14" s="73" t="e">
        <f t="shared" si="0"/>
        <v>#DIV/0!</v>
      </c>
    </row>
    <row r="15" spans="1:10" s="3" customFormat="1" x14ac:dyDescent="0.3">
      <c r="A15" s="26" t="s">
        <v>21</v>
      </c>
      <c r="B15" s="27" t="s">
        <v>22</v>
      </c>
      <c r="C15" s="79">
        <f>C16</f>
        <v>12903741</v>
      </c>
      <c r="D15" s="79">
        <f>D16</f>
        <v>14039197</v>
      </c>
      <c r="E15" s="80">
        <f t="shared" si="1"/>
        <v>1135456</v>
      </c>
      <c r="F15" s="81">
        <f t="shared" si="2"/>
        <v>108.79943266065244</v>
      </c>
      <c r="G15" s="79">
        <f>G16</f>
        <v>36857208</v>
      </c>
      <c r="H15" s="79">
        <f>H16</f>
        <v>31296564</v>
      </c>
      <c r="I15" s="80">
        <f t="shared" si="3"/>
        <v>-5560644</v>
      </c>
      <c r="J15" s="82">
        <f t="shared" si="0"/>
        <v>84.91300806072995</v>
      </c>
    </row>
    <row r="16" spans="1:10" s="3" customFormat="1" ht="44.25" customHeight="1" x14ac:dyDescent="0.3">
      <c r="A16" s="28" t="s">
        <v>23</v>
      </c>
      <c r="B16" s="29" t="s">
        <v>24</v>
      </c>
      <c r="C16" s="83">
        <v>12903741</v>
      </c>
      <c r="D16" s="83">
        <v>14039197</v>
      </c>
      <c r="E16" s="80">
        <f>D16-C16</f>
        <v>1135456</v>
      </c>
      <c r="F16" s="81">
        <f>(D16/C16)*100</f>
        <v>108.79943266065244</v>
      </c>
      <c r="G16" s="83">
        <v>36857208</v>
      </c>
      <c r="H16" s="83">
        <v>31296564</v>
      </c>
      <c r="I16" s="71">
        <f>H16-G16</f>
        <v>-5560644</v>
      </c>
      <c r="J16" s="73">
        <f>(H16/G16)*100</f>
        <v>84.91300806072995</v>
      </c>
    </row>
    <row r="17" spans="1:10" s="3" customFormat="1" x14ac:dyDescent="0.3">
      <c r="A17" s="30" t="s">
        <v>25</v>
      </c>
      <c r="B17" s="31">
        <v>1030</v>
      </c>
      <c r="C17" s="84">
        <f>C18+C19+C20+C21+C22+C23+C24+C25+C26</f>
        <v>27272152</v>
      </c>
      <c r="D17" s="84">
        <f>D18+D19+D20+D21+D22+D23+D24+D25+D26</f>
        <v>32579778</v>
      </c>
      <c r="E17" s="71">
        <f t="shared" si="1"/>
        <v>5307626</v>
      </c>
      <c r="F17" s="73">
        <f t="shared" si="2"/>
        <v>119.46170584558197</v>
      </c>
      <c r="G17" s="84">
        <f>G18+G19+G20+G21+G22+G23+G24+G25+G26</f>
        <v>36368537</v>
      </c>
      <c r="H17" s="84">
        <f>H18+H19+H20+H21+H22+H23+H24+H25+H26</f>
        <v>138964492</v>
      </c>
      <c r="I17" s="71">
        <f t="shared" si="3"/>
        <v>102595955</v>
      </c>
      <c r="J17" s="73">
        <f t="shared" si="0"/>
        <v>382.10085822258952</v>
      </c>
    </row>
    <row r="18" spans="1:10" s="3" customFormat="1" ht="32.25" x14ac:dyDescent="0.3">
      <c r="A18" s="32" t="s">
        <v>26</v>
      </c>
      <c r="B18" s="33">
        <v>1031</v>
      </c>
      <c r="C18" s="85">
        <v>499900</v>
      </c>
      <c r="D18" s="85">
        <v>922268</v>
      </c>
      <c r="E18" s="71">
        <f t="shared" si="1"/>
        <v>422368</v>
      </c>
      <c r="F18" s="86">
        <f t="shared" si="2"/>
        <v>184.49049809961991</v>
      </c>
      <c r="G18" s="85">
        <v>499900</v>
      </c>
      <c r="H18" s="87">
        <v>3497050</v>
      </c>
      <c r="I18" s="71">
        <f t="shared" si="3"/>
        <v>2997150</v>
      </c>
      <c r="J18" s="73">
        <f t="shared" si="0"/>
        <v>699.54990998199639</v>
      </c>
    </row>
    <row r="19" spans="1:10" ht="32.25" x14ac:dyDescent="0.3">
      <c r="A19" s="32" t="s">
        <v>27</v>
      </c>
      <c r="B19" s="33">
        <v>1032</v>
      </c>
      <c r="C19" s="85">
        <v>3142625</v>
      </c>
      <c r="D19" s="85">
        <v>4044346</v>
      </c>
      <c r="E19" s="71">
        <f t="shared" si="1"/>
        <v>901721</v>
      </c>
      <c r="F19" s="72">
        <f t="shared" si="2"/>
        <v>128.69324211447437</v>
      </c>
      <c r="G19" s="85">
        <v>10550000</v>
      </c>
      <c r="H19" s="87">
        <v>13653622</v>
      </c>
      <c r="I19" s="71">
        <f t="shared" si="3"/>
        <v>3103622</v>
      </c>
      <c r="J19" s="73">
        <f t="shared" si="0"/>
        <v>129.41821800947869</v>
      </c>
    </row>
    <row r="20" spans="1:10" x14ac:dyDescent="0.3">
      <c r="A20" s="34" t="s">
        <v>28</v>
      </c>
      <c r="B20" s="33">
        <v>1033</v>
      </c>
      <c r="C20" s="85">
        <v>22732737</v>
      </c>
      <c r="D20" s="85">
        <v>9661710</v>
      </c>
      <c r="E20" s="71">
        <f t="shared" si="1"/>
        <v>-13071027</v>
      </c>
      <c r="F20" s="72">
        <f t="shared" si="2"/>
        <v>42.501305496122178</v>
      </c>
      <c r="G20" s="85">
        <v>22732737</v>
      </c>
      <c r="H20" s="87">
        <v>32394447</v>
      </c>
      <c r="I20" s="71">
        <f t="shared" si="3"/>
        <v>9661710</v>
      </c>
      <c r="J20" s="73">
        <f t="shared" si="0"/>
        <v>142.5013054961222</v>
      </c>
    </row>
    <row r="21" spans="1:10" x14ac:dyDescent="0.3">
      <c r="A21" s="32" t="s">
        <v>29</v>
      </c>
      <c r="B21" s="33">
        <v>1034</v>
      </c>
      <c r="C21" s="85">
        <v>0</v>
      </c>
      <c r="D21" s="85"/>
      <c r="E21" s="71">
        <f t="shared" si="1"/>
        <v>0</v>
      </c>
      <c r="F21" s="72" t="e">
        <f t="shared" si="2"/>
        <v>#DIV/0!</v>
      </c>
      <c r="G21" s="88">
        <v>0</v>
      </c>
      <c r="H21" s="87"/>
      <c r="I21" s="71">
        <f t="shared" si="3"/>
        <v>0</v>
      </c>
      <c r="J21" s="73" t="e">
        <f t="shared" si="0"/>
        <v>#DIV/0!</v>
      </c>
    </row>
    <row r="22" spans="1:10" x14ac:dyDescent="0.3">
      <c r="A22" s="34" t="s">
        <v>30</v>
      </c>
      <c r="B22" s="33">
        <v>1035</v>
      </c>
      <c r="C22" s="85">
        <v>440200</v>
      </c>
      <c r="D22" s="85">
        <v>434176</v>
      </c>
      <c r="E22" s="71">
        <f t="shared" si="1"/>
        <v>-6024</v>
      </c>
      <c r="F22" s="72">
        <f t="shared" si="2"/>
        <v>98.631531122217169</v>
      </c>
      <c r="G22" s="88">
        <v>1735900</v>
      </c>
      <c r="H22" s="87">
        <v>1655226</v>
      </c>
      <c r="I22" s="71">
        <f t="shared" si="3"/>
        <v>-80674</v>
      </c>
      <c r="J22" s="73">
        <f t="shared" si="0"/>
        <v>95.352612477677283</v>
      </c>
    </row>
    <row r="23" spans="1:10" x14ac:dyDescent="0.3">
      <c r="A23" s="28" t="s">
        <v>31</v>
      </c>
      <c r="B23" s="33">
        <v>1036</v>
      </c>
      <c r="C23" s="89">
        <v>456690</v>
      </c>
      <c r="D23" s="89">
        <v>133561</v>
      </c>
      <c r="E23" s="80">
        <f t="shared" si="1"/>
        <v>-323129</v>
      </c>
      <c r="F23" s="81">
        <f t="shared" si="2"/>
        <v>29.245440014013884</v>
      </c>
      <c r="G23" s="89">
        <v>850000</v>
      </c>
      <c r="H23" s="90">
        <v>701572</v>
      </c>
      <c r="I23" s="80">
        <f t="shared" si="3"/>
        <v>-148428</v>
      </c>
      <c r="J23" s="82">
        <f t="shared" si="0"/>
        <v>82.537882352941168</v>
      </c>
    </row>
    <row r="24" spans="1:10" x14ac:dyDescent="0.3">
      <c r="A24" s="35" t="s">
        <v>32</v>
      </c>
      <c r="B24" s="36">
        <v>1037</v>
      </c>
      <c r="C24" s="89">
        <v>0</v>
      </c>
      <c r="D24" s="89">
        <v>17337807</v>
      </c>
      <c r="E24" s="80">
        <f>D24-C24</f>
        <v>17337807</v>
      </c>
      <c r="F24" s="81" t="e">
        <f>(D24/C24)*100</f>
        <v>#DIV/0!</v>
      </c>
      <c r="G24" s="89">
        <v>0</v>
      </c>
      <c r="H24" s="90">
        <v>86878935</v>
      </c>
      <c r="I24" s="80">
        <f>H24-G24</f>
        <v>86878935</v>
      </c>
      <c r="J24" s="82" t="e">
        <f>(H24/G24)*100</f>
        <v>#DIV/0!</v>
      </c>
    </row>
    <row r="25" spans="1:10" x14ac:dyDescent="0.3">
      <c r="A25" s="32" t="s">
        <v>33</v>
      </c>
      <c r="B25" s="33">
        <v>1038</v>
      </c>
      <c r="C25" s="85">
        <v>0</v>
      </c>
      <c r="D25" s="85">
        <v>45910</v>
      </c>
      <c r="E25" s="80">
        <f>D25-C25</f>
        <v>45910</v>
      </c>
      <c r="F25" s="81" t="e">
        <f>(D25/C25)*100</f>
        <v>#DIV/0!</v>
      </c>
      <c r="G25" s="89">
        <v>0</v>
      </c>
      <c r="H25" s="90">
        <v>183640</v>
      </c>
      <c r="I25" s="80">
        <f>H25-G25</f>
        <v>183640</v>
      </c>
      <c r="J25" s="82" t="e">
        <f>(H25/G25)*100</f>
        <v>#DIV/0!</v>
      </c>
    </row>
    <row r="26" spans="1:10" s="38" customFormat="1" x14ac:dyDescent="0.3">
      <c r="A26" s="32" t="s">
        <v>34</v>
      </c>
      <c r="B26" s="37">
        <v>1039</v>
      </c>
      <c r="C26" s="91">
        <v>0</v>
      </c>
      <c r="D26" s="92"/>
      <c r="E26" s="80">
        <f>D26-C26</f>
        <v>0</v>
      </c>
      <c r="F26" s="81" t="e">
        <f>(D26/C26)*100</f>
        <v>#DIV/0!</v>
      </c>
      <c r="G26" s="89">
        <v>0</v>
      </c>
      <c r="H26" s="78"/>
      <c r="I26" s="80">
        <f>H26-G26</f>
        <v>0</v>
      </c>
      <c r="J26" s="82" t="e">
        <f>(H26/G26)*100</f>
        <v>#DIV/0!</v>
      </c>
    </row>
    <row r="27" spans="1:10" x14ac:dyDescent="0.3">
      <c r="A27" s="129" t="s">
        <v>35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x14ac:dyDescent="0.3">
      <c r="A28" s="39" t="s">
        <v>36</v>
      </c>
      <c r="B28" s="40">
        <v>1040</v>
      </c>
      <c r="C28" s="93">
        <v>50862315</v>
      </c>
      <c r="D28" s="93">
        <v>53207114</v>
      </c>
      <c r="E28" s="84">
        <f t="shared" ref="E28:E40" si="4">D28-C28</f>
        <v>2344799</v>
      </c>
      <c r="F28" s="86">
        <f t="shared" ref="F28:F40" si="5">(D28/C28)*100</f>
        <v>104.61009098779715</v>
      </c>
      <c r="G28" s="94">
        <v>202110254</v>
      </c>
      <c r="H28" s="95">
        <v>193228014</v>
      </c>
      <c r="I28" s="84">
        <f t="shared" ref="I28:I40" si="6">H28-G28</f>
        <v>-8882240</v>
      </c>
      <c r="J28" s="96">
        <f t="shared" ref="J28:J40" si="7">(H28/G28)*100</f>
        <v>95.605250191808679</v>
      </c>
    </row>
    <row r="29" spans="1:10" x14ac:dyDescent="0.3">
      <c r="A29" s="41" t="s">
        <v>37</v>
      </c>
      <c r="B29" s="42">
        <v>1050</v>
      </c>
      <c r="C29" s="97">
        <v>11202206</v>
      </c>
      <c r="D29" s="97">
        <v>8904278</v>
      </c>
      <c r="E29" s="71">
        <f t="shared" si="4"/>
        <v>-2297928</v>
      </c>
      <c r="F29" s="72">
        <f t="shared" si="5"/>
        <v>79.486826076935202</v>
      </c>
      <c r="G29" s="98">
        <v>44517256</v>
      </c>
      <c r="H29" s="99">
        <v>39661422</v>
      </c>
      <c r="I29" s="71">
        <f t="shared" si="6"/>
        <v>-4855834</v>
      </c>
      <c r="J29" s="73">
        <f t="shared" si="7"/>
        <v>89.092243241587028</v>
      </c>
    </row>
    <row r="30" spans="1:10" x14ac:dyDescent="0.3">
      <c r="A30" s="41" t="s">
        <v>38</v>
      </c>
      <c r="B30" s="42">
        <v>1060</v>
      </c>
      <c r="C30" s="97">
        <v>200000</v>
      </c>
      <c r="D30" s="97">
        <v>159026</v>
      </c>
      <c r="E30" s="71">
        <f t="shared" si="4"/>
        <v>-40974</v>
      </c>
      <c r="F30" s="72">
        <f t="shared" si="5"/>
        <v>79.513000000000005</v>
      </c>
      <c r="G30" s="98">
        <v>3646583</v>
      </c>
      <c r="H30" s="87">
        <v>2118615</v>
      </c>
      <c r="I30" s="71">
        <f t="shared" si="6"/>
        <v>-1527968</v>
      </c>
      <c r="J30" s="73">
        <f t="shared" si="7"/>
        <v>58.098636449520001</v>
      </c>
    </row>
    <row r="31" spans="1:10" x14ac:dyDescent="0.3">
      <c r="A31" s="41" t="s">
        <v>39</v>
      </c>
      <c r="B31" s="42">
        <v>1070</v>
      </c>
      <c r="C31" s="97">
        <v>4455376</v>
      </c>
      <c r="D31" s="97">
        <v>42752880</v>
      </c>
      <c r="E31" s="71">
        <f t="shared" si="4"/>
        <v>38297504</v>
      </c>
      <c r="F31" s="72">
        <f t="shared" si="5"/>
        <v>959.57961797163694</v>
      </c>
      <c r="G31" s="98">
        <v>143983376</v>
      </c>
      <c r="H31" s="87">
        <v>128658038</v>
      </c>
      <c r="I31" s="71">
        <f t="shared" si="6"/>
        <v>-15325338</v>
      </c>
      <c r="J31" s="73">
        <f t="shared" si="7"/>
        <v>89.356175396248531</v>
      </c>
    </row>
    <row r="32" spans="1:10" x14ac:dyDescent="0.3">
      <c r="A32" s="41" t="s">
        <v>40</v>
      </c>
      <c r="B32" s="42">
        <v>1080</v>
      </c>
      <c r="C32" s="97">
        <v>1012834</v>
      </c>
      <c r="D32" s="97">
        <v>774142</v>
      </c>
      <c r="E32" s="71">
        <f t="shared" si="4"/>
        <v>-238692</v>
      </c>
      <c r="F32" s="72">
        <f t="shared" si="5"/>
        <v>76.433255597659638</v>
      </c>
      <c r="G32" s="98">
        <v>5412834</v>
      </c>
      <c r="H32" s="87">
        <v>3449650</v>
      </c>
      <c r="I32" s="71">
        <f t="shared" si="6"/>
        <v>-1963184</v>
      </c>
      <c r="J32" s="73">
        <f t="shared" si="7"/>
        <v>63.730940206184037</v>
      </c>
    </row>
    <row r="33" spans="1:10" x14ac:dyDescent="0.3">
      <c r="A33" s="41" t="s">
        <v>41</v>
      </c>
      <c r="B33" s="42">
        <v>1090</v>
      </c>
      <c r="C33" s="97">
        <v>7690000</v>
      </c>
      <c r="D33" s="97">
        <v>10151950</v>
      </c>
      <c r="E33" s="71">
        <f t="shared" si="4"/>
        <v>2461950</v>
      </c>
      <c r="F33" s="72">
        <f t="shared" si="5"/>
        <v>132.01495448634591</v>
      </c>
      <c r="G33" s="98">
        <v>22805600</v>
      </c>
      <c r="H33" s="87">
        <v>18463751</v>
      </c>
      <c r="I33" s="71">
        <f t="shared" si="6"/>
        <v>-4341849</v>
      </c>
      <c r="J33" s="73">
        <f t="shared" si="7"/>
        <v>80.961478759602898</v>
      </c>
    </row>
    <row r="34" spans="1:10" x14ac:dyDescent="0.3">
      <c r="A34" s="41" t="s">
        <v>42</v>
      </c>
      <c r="B34" s="42">
        <v>1100</v>
      </c>
      <c r="C34" s="97">
        <v>3000</v>
      </c>
      <c r="D34" s="97">
        <v>5500</v>
      </c>
      <c r="E34" s="71">
        <f t="shared" si="4"/>
        <v>2500</v>
      </c>
      <c r="F34" s="72">
        <f t="shared" si="5"/>
        <v>183.33333333333331</v>
      </c>
      <c r="G34" s="98">
        <v>24000</v>
      </c>
      <c r="H34" s="87">
        <v>23550</v>
      </c>
      <c r="I34" s="71">
        <f t="shared" si="6"/>
        <v>-450</v>
      </c>
      <c r="J34" s="73">
        <f t="shared" si="7"/>
        <v>98.125</v>
      </c>
    </row>
    <row r="35" spans="1:10" x14ac:dyDescent="0.3">
      <c r="A35" s="41" t="s">
        <v>43</v>
      </c>
      <c r="B35" s="42">
        <v>1110</v>
      </c>
      <c r="C35" s="97">
        <v>7814058</v>
      </c>
      <c r="D35" s="97">
        <v>7879045</v>
      </c>
      <c r="E35" s="71">
        <f t="shared" si="4"/>
        <v>64987</v>
      </c>
      <c r="F35" s="72">
        <f t="shared" si="5"/>
        <v>100.83166774549153</v>
      </c>
      <c r="G35" s="98">
        <v>20406669</v>
      </c>
      <c r="H35" s="87">
        <v>20175290</v>
      </c>
      <c r="I35" s="71">
        <f t="shared" si="6"/>
        <v>-231379</v>
      </c>
      <c r="J35" s="73">
        <f t="shared" si="7"/>
        <v>98.866159881360346</v>
      </c>
    </row>
    <row r="36" spans="1:10" ht="31.5" x14ac:dyDescent="0.3">
      <c r="A36" s="43" t="s">
        <v>44</v>
      </c>
      <c r="B36" s="42">
        <v>1120</v>
      </c>
      <c r="C36" s="97">
        <v>117370</v>
      </c>
      <c r="D36" s="97">
        <v>94145</v>
      </c>
      <c r="E36" s="71">
        <f t="shared" si="4"/>
        <v>-23225</v>
      </c>
      <c r="F36" s="72">
        <f t="shared" si="5"/>
        <v>80.212149612337058</v>
      </c>
      <c r="G36" s="98">
        <v>170370</v>
      </c>
      <c r="H36" s="87">
        <v>145636</v>
      </c>
      <c r="I36" s="71">
        <f t="shared" si="6"/>
        <v>-24734</v>
      </c>
      <c r="J36" s="73">
        <f t="shared" si="7"/>
        <v>85.482185830838759</v>
      </c>
    </row>
    <row r="37" spans="1:10" x14ac:dyDescent="0.3">
      <c r="A37" s="43" t="s">
        <v>45</v>
      </c>
      <c r="B37" s="42">
        <v>1130</v>
      </c>
      <c r="C37" s="97">
        <v>194976</v>
      </c>
      <c r="D37" s="97">
        <v>204496</v>
      </c>
      <c r="E37" s="71">
        <f t="shared" si="4"/>
        <v>9520</v>
      </c>
      <c r="F37" s="72">
        <f t="shared" si="5"/>
        <v>104.88265222386346</v>
      </c>
      <c r="G37" s="98">
        <v>779904</v>
      </c>
      <c r="H37" s="87">
        <v>779904</v>
      </c>
      <c r="I37" s="71">
        <f t="shared" si="6"/>
        <v>0</v>
      </c>
      <c r="J37" s="73">
        <f t="shared" si="7"/>
        <v>100</v>
      </c>
    </row>
    <row r="38" spans="1:10" x14ac:dyDescent="0.3">
      <c r="A38" s="41" t="s">
        <v>46</v>
      </c>
      <c r="B38" s="42">
        <v>1140</v>
      </c>
      <c r="C38" s="97">
        <v>16029</v>
      </c>
      <c r="D38" s="97">
        <v>309364</v>
      </c>
      <c r="E38" s="71">
        <f t="shared" si="4"/>
        <v>293335</v>
      </c>
      <c r="F38" s="72">
        <f t="shared" si="5"/>
        <v>1930.0268263771911</v>
      </c>
      <c r="G38" s="98">
        <v>1543848</v>
      </c>
      <c r="H38" s="87">
        <v>1702307</v>
      </c>
      <c r="I38" s="71">
        <f t="shared" si="6"/>
        <v>158459</v>
      </c>
      <c r="J38" s="73">
        <f t="shared" si="7"/>
        <v>110.26389903669273</v>
      </c>
    </row>
    <row r="39" spans="1:10" x14ac:dyDescent="0.3">
      <c r="A39" s="44" t="s">
        <v>47</v>
      </c>
      <c r="B39" s="45">
        <v>1170</v>
      </c>
      <c r="C39" s="75">
        <f>C12+C15+C17+C42+C53</f>
        <v>140869759</v>
      </c>
      <c r="D39" s="75">
        <f>D12+D15+D17+D42+D53</f>
        <v>106781390</v>
      </c>
      <c r="E39" s="71">
        <f t="shared" si="4"/>
        <v>-34088369</v>
      </c>
      <c r="F39" s="72">
        <f t="shared" si="5"/>
        <v>75.801499738492495</v>
      </c>
      <c r="G39" s="75">
        <f>G12+G15+G17+G42+G53</f>
        <v>618079517</v>
      </c>
      <c r="H39" s="75">
        <f>H12+H15+H17+H42+H53</f>
        <v>524787841</v>
      </c>
      <c r="I39" s="71">
        <f t="shared" si="6"/>
        <v>-93291676</v>
      </c>
      <c r="J39" s="73">
        <f t="shared" si="7"/>
        <v>84.906201640071501</v>
      </c>
    </row>
    <row r="40" spans="1:10" x14ac:dyDescent="0.3">
      <c r="A40" s="44" t="s">
        <v>48</v>
      </c>
      <c r="B40" s="45">
        <v>1180</v>
      </c>
      <c r="C40" s="75">
        <f>C28+C29+C30+C31+C32+C33+C34+C35+C36+C37+C38+C45+C58</f>
        <v>83968064</v>
      </c>
      <c r="D40" s="75">
        <f>D28+D29+D30+D31+D32+D33+D34+D35+D36+D37+D38+D45+D58</f>
        <v>133973371</v>
      </c>
      <c r="E40" s="71">
        <f t="shared" si="4"/>
        <v>50005307</v>
      </c>
      <c r="F40" s="72">
        <f t="shared" si="5"/>
        <v>159.55276877647196</v>
      </c>
      <c r="G40" s="75">
        <f>G28+G29+G30+G31+G32+G33+G34+G35+G36+G37+G38+G45+G58</f>
        <v>533670699</v>
      </c>
      <c r="H40" s="75">
        <f>H28+H29+H30+H31+H32+H33+H34+H35+H36+H37+H38+H45+H58</f>
        <v>491287703</v>
      </c>
      <c r="I40" s="71">
        <f t="shared" si="6"/>
        <v>-42382996</v>
      </c>
      <c r="J40" s="73">
        <f t="shared" si="7"/>
        <v>92.058211912436278</v>
      </c>
    </row>
    <row r="41" spans="1:10" x14ac:dyDescent="0.3">
      <c r="A41" s="117" t="s">
        <v>49</v>
      </c>
      <c r="B41" s="118"/>
      <c r="C41" s="118"/>
      <c r="D41" s="118"/>
      <c r="E41" s="118"/>
      <c r="F41" s="118"/>
      <c r="G41" s="118"/>
      <c r="H41" s="118"/>
      <c r="I41" s="118"/>
      <c r="J41" s="119"/>
    </row>
    <row r="42" spans="1:10" x14ac:dyDescent="0.3">
      <c r="A42" s="46" t="s">
        <v>50</v>
      </c>
      <c r="B42" s="47">
        <v>2010</v>
      </c>
      <c r="C42" s="71">
        <f>C43+C44</f>
        <v>0</v>
      </c>
      <c r="D42" s="71">
        <f>D43</f>
        <v>0</v>
      </c>
      <c r="E42" s="71">
        <f t="shared" ref="E42:E51" si="8">D42-C42</f>
        <v>0</v>
      </c>
      <c r="F42" s="72" t="e">
        <f t="shared" ref="F42:F51" si="9">(D42/C42)*100</f>
        <v>#DIV/0!</v>
      </c>
      <c r="G42" s="71">
        <f>G43</f>
        <v>0</v>
      </c>
      <c r="H42" s="71">
        <f>H43</f>
        <v>0</v>
      </c>
      <c r="I42" s="71">
        <f t="shared" ref="I42:I51" si="10">H42-G42</f>
        <v>0</v>
      </c>
      <c r="J42" s="73" t="e">
        <f t="shared" ref="J42:J51" si="11">(H42/G42)*100</f>
        <v>#DIV/0!</v>
      </c>
    </row>
    <row r="43" spans="1:10" ht="31.5" x14ac:dyDescent="0.3">
      <c r="A43" s="48" t="s">
        <v>51</v>
      </c>
      <c r="B43" s="33">
        <v>2011</v>
      </c>
      <c r="C43" s="71"/>
      <c r="D43" s="71"/>
      <c r="E43" s="71"/>
      <c r="F43" s="72" t="e">
        <f t="shared" si="9"/>
        <v>#DIV/0!</v>
      </c>
      <c r="G43" s="71"/>
      <c r="H43" s="100"/>
      <c r="I43" s="71">
        <f t="shared" si="10"/>
        <v>0</v>
      </c>
      <c r="J43" s="73" t="e">
        <f t="shared" si="11"/>
        <v>#DIV/0!</v>
      </c>
    </row>
    <row r="44" spans="1:10" x14ac:dyDescent="0.3">
      <c r="A44" s="48" t="s">
        <v>52</v>
      </c>
      <c r="B44" s="33">
        <v>2012</v>
      </c>
      <c r="C44" s="71">
        <v>0</v>
      </c>
      <c r="D44" s="71">
        <v>6437792</v>
      </c>
      <c r="E44" s="71">
        <f t="shared" si="8"/>
        <v>6437792</v>
      </c>
      <c r="F44" s="72" t="e">
        <f t="shared" si="9"/>
        <v>#DIV/0!</v>
      </c>
      <c r="G44" s="71">
        <v>6500000</v>
      </c>
      <c r="H44" s="71">
        <v>6437792</v>
      </c>
      <c r="I44" s="71">
        <f t="shared" si="10"/>
        <v>-62208</v>
      </c>
      <c r="J44" s="73">
        <f t="shared" si="11"/>
        <v>99.04295384615385</v>
      </c>
    </row>
    <row r="45" spans="1:10" x14ac:dyDescent="0.3">
      <c r="A45" s="46" t="s">
        <v>53</v>
      </c>
      <c r="B45" s="49">
        <v>3010</v>
      </c>
      <c r="C45" s="101">
        <f>C46+C47+C48+C49+C50+C51</f>
        <v>399900</v>
      </c>
      <c r="D45" s="101">
        <f>D46+D47+D48+D49+D50+D51</f>
        <v>9531431</v>
      </c>
      <c r="E45" s="71">
        <f t="shared" si="8"/>
        <v>9131531</v>
      </c>
      <c r="F45" s="72">
        <f t="shared" si="9"/>
        <v>2383.453613403351</v>
      </c>
      <c r="G45" s="101">
        <f>G46+G47+G48+G49+G50+G51</f>
        <v>88270005</v>
      </c>
      <c r="H45" s="101">
        <f>H46+H47+H48+H49+H50+H51</f>
        <v>82881526</v>
      </c>
      <c r="I45" s="71">
        <f t="shared" si="10"/>
        <v>-5388479</v>
      </c>
      <c r="J45" s="73">
        <f t="shared" si="11"/>
        <v>93.895458598875123</v>
      </c>
    </row>
    <row r="46" spans="1:10" x14ac:dyDescent="0.3">
      <c r="A46" s="50" t="s">
        <v>54</v>
      </c>
      <c r="B46" s="42">
        <v>3011</v>
      </c>
      <c r="C46" s="97"/>
      <c r="D46" s="97">
        <v>3497050</v>
      </c>
      <c r="E46" s="71">
        <f t="shared" si="8"/>
        <v>3497050</v>
      </c>
      <c r="F46" s="72" t="e">
        <f t="shared" si="9"/>
        <v>#DIV/0!</v>
      </c>
      <c r="G46" s="98">
        <v>0</v>
      </c>
      <c r="H46" s="87">
        <v>3497050</v>
      </c>
      <c r="I46" s="71">
        <f t="shared" si="10"/>
        <v>3497050</v>
      </c>
      <c r="J46" s="73" t="e">
        <f t="shared" si="11"/>
        <v>#DIV/0!</v>
      </c>
    </row>
    <row r="47" spans="1:10" x14ac:dyDescent="0.3">
      <c r="A47" s="50" t="s">
        <v>55</v>
      </c>
      <c r="B47" s="42">
        <v>3012</v>
      </c>
      <c r="C47" s="97">
        <v>399900</v>
      </c>
      <c r="D47" s="97">
        <v>1859743</v>
      </c>
      <c r="E47" s="71">
        <f t="shared" si="8"/>
        <v>1459843</v>
      </c>
      <c r="F47" s="72">
        <f t="shared" si="9"/>
        <v>465.05201300325086</v>
      </c>
      <c r="G47" s="98">
        <v>82770005</v>
      </c>
      <c r="H47" s="87">
        <v>71925393</v>
      </c>
      <c r="I47" s="71">
        <f t="shared" si="10"/>
        <v>-10844612</v>
      </c>
      <c r="J47" s="73">
        <f t="shared" si="11"/>
        <v>86.897896164196197</v>
      </c>
    </row>
    <row r="48" spans="1:10" x14ac:dyDescent="0.3">
      <c r="A48" s="50" t="s">
        <v>56</v>
      </c>
      <c r="B48" s="42">
        <v>3013</v>
      </c>
      <c r="C48" s="97"/>
      <c r="D48" s="97">
        <v>674930</v>
      </c>
      <c r="E48" s="71">
        <f t="shared" si="8"/>
        <v>674930</v>
      </c>
      <c r="F48" s="72" t="e">
        <f t="shared" si="9"/>
        <v>#DIV/0!</v>
      </c>
      <c r="G48" s="98"/>
      <c r="H48" s="87">
        <v>2443160</v>
      </c>
      <c r="I48" s="71">
        <f t="shared" si="10"/>
        <v>2443160</v>
      </c>
      <c r="J48" s="73" t="e">
        <f t="shared" si="11"/>
        <v>#DIV/0!</v>
      </c>
    </row>
    <row r="49" spans="1:10" x14ac:dyDescent="0.3">
      <c r="A49" s="50" t="s">
        <v>57</v>
      </c>
      <c r="B49" s="42">
        <v>3014</v>
      </c>
      <c r="C49" s="97"/>
      <c r="D49" s="97"/>
      <c r="E49" s="71">
        <f t="shared" si="8"/>
        <v>0</v>
      </c>
      <c r="F49" s="72" t="e">
        <f t="shared" si="9"/>
        <v>#DIV/0!</v>
      </c>
      <c r="G49" s="98"/>
      <c r="H49" s="87"/>
      <c r="I49" s="71">
        <f t="shared" si="10"/>
        <v>0</v>
      </c>
      <c r="J49" s="73" t="e">
        <f t="shared" si="11"/>
        <v>#DIV/0!</v>
      </c>
    </row>
    <row r="50" spans="1:10" ht="31.5" x14ac:dyDescent="0.3">
      <c r="A50" s="50" t="s">
        <v>58</v>
      </c>
      <c r="B50" s="42">
        <v>3015</v>
      </c>
      <c r="C50" s="97"/>
      <c r="D50" s="97"/>
      <c r="E50" s="71">
        <f t="shared" si="8"/>
        <v>0</v>
      </c>
      <c r="F50" s="72" t="e">
        <f t="shared" si="9"/>
        <v>#DIV/0!</v>
      </c>
      <c r="G50" s="98"/>
      <c r="H50" s="87"/>
      <c r="I50" s="71">
        <f t="shared" si="10"/>
        <v>0</v>
      </c>
      <c r="J50" s="73" t="e">
        <f t="shared" si="11"/>
        <v>#DIV/0!</v>
      </c>
    </row>
    <row r="51" spans="1:10" x14ac:dyDescent="0.3">
      <c r="A51" s="50" t="s">
        <v>59</v>
      </c>
      <c r="B51" s="42">
        <v>3016</v>
      </c>
      <c r="C51" s="97">
        <v>0</v>
      </c>
      <c r="D51" s="97">
        <v>3499708</v>
      </c>
      <c r="E51" s="71">
        <f t="shared" si="8"/>
        <v>3499708</v>
      </c>
      <c r="F51" s="72" t="e">
        <f t="shared" si="9"/>
        <v>#DIV/0!</v>
      </c>
      <c r="G51" s="98">
        <v>5500000</v>
      </c>
      <c r="H51" s="87">
        <v>5015923</v>
      </c>
      <c r="I51" s="71">
        <f t="shared" si="10"/>
        <v>-484077</v>
      </c>
      <c r="J51" s="73">
        <f t="shared" si="11"/>
        <v>91.198599999999999</v>
      </c>
    </row>
    <row r="52" spans="1:10" x14ac:dyDescent="0.3">
      <c r="A52" s="117" t="s">
        <v>60</v>
      </c>
      <c r="B52" s="118"/>
      <c r="C52" s="118"/>
      <c r="D52" s="118"/>
      <c r="E52" s="118"/>
      <c r="F52" s="118"/>
      <c r="G52" s="118"/>
      <c r="H52" s="118"/>
      <c r="I52" s="118"/>
      <c r="J52" s="130"/>
    </row>
    <row r="53" spans="1:10" x14ac:dyDescent="0.3">
      <c r="A53" s="51" t="s">
        <v>61</v>
      </c>
      <c r="B53" s="47">
        <v>4010</v>
      </c>
      <c r="C53" s="102">
        <f>C54+C55+C56+C57</f>
        <v>0</v>
      </c>
      <c r="D53" s="102">
        <f>D54+D55+D56+D57</f>
        <v>0</v>
      </c>
      <c r="E53" s="71">
        <f t="shared" ref="E53:E62" si="12">D53-C53</f>
        <v>0</v>
      </c>
      <c r="F53" s="72" t="e">
        <f t="shared" ref="F53:F62" si="13">(D53/C53)*100</f>
        <v>#DIV/0!</v>
      </c>
      <c r="G53" s="102">
        <f>G54+G55+G56+G57</f>
        <v>0</v>
      </c>
      <c r="H53" s="102">
        <f>H54+H55+H56+H57</f>
        <v>0</v>
      </c>
      <c r="I53" s="71">
        <f t="shared" ref="I53:I62" si="14">H53-G53</f>
        <v>0</v>
      </c>
      <c r="J53" s="73" t="e">
        <f t="shared" ref="J53:J62" si="15">(H53/G53)*100</f>
        <v>#DIV/0!</v>
      </c>
    </row>
    <row r="54" spans="1:10" x14ac:dyDescent="0.3">
      <c r="A54" s="41" t="s">
        <v>62</v>
      </c>
      <c r="B54" s="40">
        <v>4011</v>
      </c>
      <c r="C54" s="97"/>
      <c r="D54" s="97"/>
      <c r="E54" s="71">
        <f t="shared" si="12"/>
        <v>0</v>
      </c>
      <c r="F54" s="72" t="e">
        <f t="shared" si="13"/>
        <v>#DIV/0!</v>
      </c>
      <c r="G54" s="98"/>
      <c r="H54" s="100"/>
      <c r="I54" s="71">
        <f t="shared" si="14"/>
        <v>0</v>
      </c>
      <c r="J54" s="73" t="e">
        <f t="shared" si="15"/>
        <v>#DIV/0!</v>
      </c>
    </row>
    <row r="55" spans="1:10" x14ac:dyDescent="0.3">
      <c r="A55" s="41" t="s">
        <v>63</v>
      </c>
      <c r="B55" s="42">
        <v>4012</v>
      </c>
      <c r="C55" s="97"/>
      <c r="D55" s="97"/>
      <c r="E55" s="71">
        <f t="shared" si="12"/>
        <v>0</v>
      </c>
      <c r="F55" s="72" t="e">
        <f t="shared" si="13"/>
        <v>#DIV/0!</v>
      </c>
      <c r="G55" s="98"/>
      <c r="H55" s="100"/>
      <c r="I55" s="71">
        <f t="shared" si="14"/>
        <v>0</v>
      </c>
      <c r="J55" s="73" t="e">
        <f t="shared" si="15"/>
        <v>#DIV/0!</v>
      </c>
    </row>
    <row r="56" spans="1:10" x14ac:dyDescent="0.3">
      <c r="A56" s="41" t="s">
        <v>64</v>
      </c>
      <c r="B56" s="42">
        <v>4013</v>
      </c>
      <c r="C56" s="97"/>
      <c r="D56" s="97"/>
      <c r="E56" s="71">
        <f t="shared" si="12"/>
        <v>0</v>
      </c>
      <c r="F56" s="72" t="e">
        <f t="shared" si="13"/>
        <v>#DIV/0!</v>
      </c>
      <c r="G56" s="98"/>
      <c r="H56" s="100"/>
      <c r="I56" s="71">
        <f t="shared" si="14"/>
        <v>0</v>
      </c>
      <c r="J56" s="73" t="e">
        <f t="shared" si="15"/>
        <v>#DIV/0!</v>
      </c>
    </row>
    <row r="57" spans="1:10" x14ac:dyDescent="0.3">
      <c r="A57" s="41" t="s">
        <v>65</v>
      </c>
      <c r="B57" s="42">
        <v>4020</v>
      </c>
      <c r="C57" s="97"/>
      <c r="D57" s="97"/>
      <c r="E57" s="71">
        <f t="shared" si="12"/>
        <v>0</v>
      </c>
      <c r="F57" s="72" t="e">
        <f t="shared" si="13"/>
        <v>#DIV/0!</v>
      </c>
      <c r="G57" s="98"/>
      <c r="H57" s="100"/>
      <c r="I57" s="71">
        <f t="shared" si="14"/>
        <v>0</v>
      </c>
      <c r="J57" s="73" t="e">
        <f t="shared" si="15"/>
        <v>#DIV/0!</v>
      </c>
    </row>
    <row r="58" spans="1:10" x14ac:dyDescent="0.3">
      <c r="A58" s="44" t="s">
        <v>66</v>
      </c>
      <c r="B58" s="45">
        <v>4030</v>
      </c>
      <c r="C58" s="75">
        <f>C59+C60+C61+C62</f>
        <v>0</v>
      </c>
      <c r="D58" s="75">
        <f>D59+D60+D61+D62</f>
        <v>0</v>
      </c>
      <c r="E58" s="71">
        <f t="shared" si="12"/>
        <v>0</v>
      </c>
      <c r="F58" s="72" t="e">
        <f t="shared" si="13"/>
        <v>#DIV/0!</v>
      </c>
      <c r="G58" s="75">
        <f>G59+G60+G61+G62</f>
        <v>0</v>
      </c>
      <c r="H58" s="75">
        <f>H59+H60+H61+H62</f>
        <v>0</v>
      </c>
      <c r="I58" s="71">
        <f t="shared" si="14"/>
        <v>0</v>
      </c>
      <c r="J58" s="73" t="e">
        <f t="shared" si="15"/>
        <v>#DIV/0!</v>
      </c>
    </row>
    <row r="59" spans="1:10" x14ac:dyDescent="0.3">
      <c r="A59" s="41" t="s">
        <v>62</v>
      </c>
      <c r="B59" s="42">
        <v>4031</v>
      </c>
      <c r="C59" s="97"/>
      <c r="D59" s="97"/>
      <c r="E59" s="71">
        <f t="shared" si="12"/>
        <v>0</v>
      </c>
      <c r="F59" s="72" t="e">
        <f t="shared" si="13"/>
        <v>#DIV/0!</v>
      </c>
      <c r="G59" s="98"/>
      <c r="H59" s="100"/>
      <c r="I59" s="71">
        <f t="shared" si="14"/>
        <v>0</v>
      </c>
      <c r="J59" s="73" t="e">
        <f t="shared" si="15"/>
        <v>#DIV/0!</v>
      </c>
    </row>
    <row r="60" spans="1:10" x14ac:dyDescent="0.3">
      <c r="A60" s="41" t="s">
        <v>63</v>
      </c>
      <c r="B60" s="42">
        <v>4032</v>
      </c>
      <c r="C60" s="97"/>
      <c r="D60" s="97"/>
      <c r="E60" s="71">
        <f t="shared" si="12"/>
        <v>0</v>
      </c>
      <c r="F60" s="72" t="e">
        <f t="shared" si="13"/>
        <v>#DIV/0!</v>
      </c>
      <c r="G60" s="98"/>
      <c r="H60" s="100"/>
      <c r="I60" s="71">
        <f t="shared" si="14"/>
        <v>0</v>
      </c>
      <c r="J60" s="73" t="e">
        <f t="shared" si="15"/>
        <v>#DIV/0!</v>
      </c>
    </row>
    <row r="61" spans="1:10" x14ac:dyDescent="0.3">
      <c r="A61" s="41" t="s">
        <v>64</v>
      </c>
      <c r="B61" s="42">
        <v>4033</v>
      </c>
      <c r="C61" s="97"/>
      <c r="D61" s="97"/>
      <c r="E61" s="71">
        <f t="shared" si="12"/>
        <v>0</v>
      </c>
      <c r="F61" s="72" t="e">
        <f t="shared" si="13"/>
        <v>#DIV/0!</v>
      </c>
      <c r="G61" s="98"/>
      <c r="H61" s="100"/>
      <c r="I61" s="71">
        <f t="shared" si="14"/>
        <v>0</v>
      </c>
      <c r="J61" s="73" t="e">
        <f t="shared" si="15"/>
        <v>#DIV/0!</v>
      </c>
    </row>
    <row r="62" spans="1:10" x14ac:dyDescent="0.3">
      <c r="A62" s="43" t="s">
        <v>67</v>
      </c>
      <c r="B62" s="42">
        <v>4040</v>
      </c>
      <c r="C62" s="97"/>
      <c r="D62" s="97"/>
      <c r="E62" s="71">
        <f t="shared" si="12"/>
        <v>0</v>
      </c>
      <c r="F62" s="72" t="e">
        <f t="shared" si="13"/>
        <v>#DIV/0!</v>
      </c>
      <c r="G62" s="98"/>
      <c r="H62" s="100"/>
      <c r="I62" s="71">
        <f t="shared" si="14"/>
        <v>0</v>
      </c>
      <c r="J62" s="73" t="e">
        <f t="shared" si="15"/>
        <v>#DIV/0!</v>
      </c>
    </row>
    <row r="63" spans="1:10" x14ac:dyDescent="0.3">
      <c r="A63" s="131" t="s">
        <v>68</v>
      </c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x14ac:dyDescent="0.3">
      <c r="A64" s="52" t="s">
        <v>69</v>
      </c>
      <c r="B64" s="47">
        <v>5010</v>
      </c>
      <c r="C64" s="71">
        <f>C39-C40</f>
        <v>56901695</v>
      </c>
      <c r="D64" s="71">
        <f>D39-D40</f>
        <v>-27191981</v>
      </c>
      <c r="E64" s="71">
        <f t="shared" ref="E64:E65" si="16">D64-C64</f>
        <v>-84093676</v>
      </c>
      <c r="F64" s="72">
        <f>(D64/C64)*100</f>
        <v>-47.78764674760567</v>
      </c>
      <c r="G64" s="71">
        <f>G39-G40</f>
        <v>84408818</v>
      </c>
      <c r="H64" s="71">
        <f>H39-H40</f>
        <v>33500138</v>
      </c>
      <c r="I64" s="71">
        <f>H64-G64</f>
        <v>-50908680</v>
      </c>
      <c r="J64" s="73">
        <f>(H64/G64)*100</f>
        <v>39.687960089667406</v>
      </c>
    </row>
    <row r="65" spans="1:10" x14ac:dyDescent="0.3">
      <c r="A65" s="53" t="s">
        <v>70</v>
      </c>
      <c r="B65" s="33">
        <v>5011</v>
      </c>
      <c r="C65" s="71">
        <f>C64-C66</f>
        <v>0</v>
      </c>
      <c r="D65" s="71">
        <f>D64-D66</f>
        <v>0</v>
      </c>
      <c r="E65" s="71">
        <f t="shared" si="16"/>
        <v>0</v>
      </c>
      <c r="F65" s="72" t="e">
        <f>(D65/C65)*100</f>
        <v>#DIV/0!</v>
      </c>
      <c r="G65" s="71">
        <f>G64-G66</f>
        <v>0</v>
      </c>
      <c r="H65" s="71">
        <f>H64-H66</f>
        <v>0</v>
      </c>
      <c r="I65" s="71">
        <f>H65-G65</f>
        <v>0</v>
      </c>
      <c r="J65" s="73" t="e">
        <f>(H65/G65)*100</f>
        <v>#DIV/0!</v>
      </c>
    </row>
    <row r="66" spans="1:10" x14ac:dyDescent="0.3">
      <c r="A66" s="54" t="s">
        <v>71</v>
      </c>
      <c r="B66" s="33">
        <v>5012</v>
      </c>
      <c r="C66" s="71">
        <v>56901695</v>
      </c>
      <c r="D66" s="71">
        <v>-27191981</v>
      </c>
      <c r="E66" s="71">
        <v>-84093676</v>
      </c>
      <c r="F66" s="72">
        <f>(D66/C66)*100</f>
        <v>-47.78764674760567</v>
      </c>
      <c r="G66" s="71">
        <v>84408818</v>
      </c>
      <c r="H66" s="103">
        <v>33500138</v>
      </c>
      <c r="I66" s="103">
        <v>-50908680</v>
      </c>
      <c r="J66" s="73">
        <f>(H66/G66)*100</f>
        <v>39.687960089667406</v>
      </c>
    </row>
    <row r="67" spans="1:10" x14ac:dyDescent="0.3">
      <c r="A67" s="117" t="s">
        <v>72</v>
      </c>
      <c r="B67" s="118"/>
      <c r="C67" s="118"/>
      <c r="D67" s="118"/>
      <c r="E67" s="118"/>
      <c r="F67" s="118"/>
      <c r="G67" s="118"/>
      <c r="H67" s="118"/>
      <c r="I67" s="118"/>
      <c r="J67" s="119"/>
    </row>
    <row r="68" spans="1:10" x14ac:dyDescent="0.3">
      <c r="A68" s="46" t="s">
        <v>73</v>
      </c>
      <c r="B68" s="47">
        <v>6010</v>
      </c>
      <c r="C68" s="71">
        <f>C69+C70+C71+C72+C73+C74</f>
        <v>75358501</v>
      </c>
      <c r="D68" s="71">
        <f>D69+D70+D71+D72+D73+D74</f>
        <v>14862233</v>
      </c>
      <c r="E68" s="71">
        <f t="shared" ref="E68:E74" si="17">D68-C68</f>
        <v>-60496268</v>
      </c>
      <c r="F68" s="72">
        <f t="shared" ref="F68:F74" si="18">(D68/C68)*100</f>
        <v>19.722039057013621</v>
      </c>
      <c r="G68" s="71">
        <f>G69+G70+G71+G72+G73+G74</f>
        <v>76751182</v>
      </c>
      <c r="H68" s="71">
        <f>H69+H70+H71+H72+H73+H74</f>
        <v>72364147</v>
      </c>
      <c r="I68" s="71">
        <f t="shared" ref="I68:I74" si="19">H68-G68</f>
        <v>-4387035</v>
      </c>
      <c r="J68" s="73">
        <f t="shared" ref="J68:J74" si="20">(H68/G68)*100</f>
        <v>94.284081514210428</v>
      </c>
    </row>
    <row r="69" spans="1:10" x14ac:dyDescent="0.3">
      <c r="A69" s="55" t="s">
        <v>74</v>
      </c>
      <c r="B69" s="40">
        <v>6011</v>
      </c>
      <c r="C69" s="93">
        <v>413716</v>
      </c>
      <c r="D69" s="93">
        <v>291715</v>
      </c>
      <c r="E69" s="71">
        <f t="shared" si="17"/>
        <v>-122001</v>
      </c>
      <c r="F69" s="72">
        <f t="shared" si="18"/>
        <v>70.510930203327888</v>
      </c>
      <c r="G69" s="94">
        <v>1686397</v>
      </c>
      <c r="H69" s="94">
        <v>1532863</v>
      </c>
      <c r="I69" s="71">
        <f t="shared" si="19"/>
        <v>-153534</v>
      </c>
      <c r="J69" s="73">
        <f t="shared" si="20"/>
        <v>90.895738073537842</v>
      </c>
    </row>
    <row r="70" spans="1:10" x14ac:dyDescent="0.3">
      <c r="A70" s="56" t="s">
        <v>75</v>
      </c>
      <c r="B70" s="40">
        <v>6012</v>
      </c>
      <c r="C70" s="97">
        <v>2390185</v>
      </c>
      <c r="D70" s="97">
        <v>592748</v>
      </c>
      <c r="E70" s="71">
        <f t="shared" si="17"/>
        <v>-1797437</v>
      </c>
      <c r="F70" s="72">
        <f t="shared" si="18"/>
        <v>24.799251940749357</v>
      </c>
      <c r="G70" s="98">
        <v>2390185</v>
      </c>
      <c r="H70" s="98">
        <v>2385386</v>
      </c>
      <c r="I70" s="71">
        <f t="shared" si="19"/>
        <v>-4799</v>
      </c>
      <c r="J70" s="73">
        <f t="shared" si="20"/>
        <v>99.799220562425077</v>
      </c>
    </row>
    <row r="71" spans="1:10" x14ac:dyDescent="0.3">
      <c r="A71" s="56" t="s">
        <v>76</v>
      </c>
      <c r="B71" s="40">
        <v>6013</v>
      </c>
      <c r="C71" s="97">
        <v>45000</v>
      </c>
      <c r="D71" s="97">
        <v>40423</v>
      </c>
      <c r="E71" s="71">
        <f t="shared" si="17"/>
        <v>-4577</v>
      </c>
      <c r="F71" s="72">
        <f t="shared" si="18"/>
        <v>89.828888888888898</v>
      </c>
      <c r="G71" s="98">
        <v>165000</v>
      </c>
      <c r="H71" s="100">
        <v>169444</v>
      </c>
      <c r="I71" s="71">
        <f t="shared" si="19"/>
        <v>4444</v>
      </c>
      <c r="J71" s="73">
        <f t="shared" si="20"/>
        <v>102.69333333333333</v>
      </c>
    </row>
    <row r="72" spans="1:10" x14ac:dyDescent="0.3">
      <c r="A72" s="56" t="s">
        <v>77</v>
      </c>
      <c r="B72" s="40">
        <v>6014</v>
      </c>
      <c r="C72" s="97">
        <v>31500000</v>
      </c>
      <c r="D72" s="97">
        <v>5033069</v>
      </c>
      <c r="E72" s="71">
        <f t="shared" si="17"/>
        <v>-26466931</v>
      </c>
      <c r="F72" s="72">
        <f t="shared" si="18"/>
        <v>15.977996825396826</v>
      </c>
      <c r="G72" s="98">
        <v>31500000</v>
      </c>
      <c r="H72" s="98">
        <v>28615032</v>
      </c>
      <c r="I72" s="71">
        <f t="shared" si="19"/>
        <v>-2884968</v>
      </c>
      <c r="J72" s="73">
        <f t="shared" si="20"/>
        <v>90.841371428571421</v>
      </c>
    </row>
    <row r="73" spans="1:10" ht="31.5" x14ac:dyDescent="0.3">
      <c r="A73" s="57" t="s">
        <v>78</v>
      </c>
      <c r="B73" s="40">
        <v>6015</v>
      </c>
      <c r="C73" s="104">
        <v>41009600</v>
      </c>
      <c r="D73" s="104">
        <v>8904278</v>
      </c>
      <c r="E73" s="71">
        <f t="shared" si="17"/>
        <v>-32105322</v>
      </c>
      <c r="F73" s="72">
        <f t="shared" si="18"/>
        <v>21.712667277905663</v>
      </c>
      <c r="G73" s="77">
        <v>41009600</v>
      </c>
      <c r="H73" s="77">
        <v>39661422</v>
      </c>
      <c r="I73" s="71">
        <f t="shared" si="19"/>
        <v>-1348178</v>
      </c>
      <c r="J73" s="73">
        <f t="shared" si="20"/>
        <v>96.712530724513286</v>
      </c>
    </row>
    <row r="74" spans="1:10" x14ac:dyDescent="0.3">
      <c r="A74" s="58" t="s">
        <v>79</v>
      </c>
      <c r="B74" s="40">
        <v>6016</v>
      </c>
      <c r="C74" s="85"/>
      <c r="D74" s="85"/>
      <c r="E74" s="71">
        <f t="shared" si="17"/>
        <v>0</v>
      </c>
      <c r="F74" s="72" t="e">
        <f t="shared" si="18"/>
        <v>#DIV/0!</v>
      </c>
      <c r="G74" s="85"/>
      <c r="H74" s="100"/>
      <c r="I74" s="71">
        <f t="shared" si="19"/>
        <v>0</v>
      </c>
      <c r="J74" s="73" t="e">
        <f t="shared" si="20"/>
        <v>#DIV/0!</v>
      </c>
    </row>
    <row r="75" spans="1:10" x14ac:dyDescent="0.3">
      <c r="A75" s="120" t="s">
        <v>80</v>
      </c>
      <c r="B75" s="121"/>
      <c r="C75" s="121"/>
      <c r="D75" s="121"/>
      <c r="E75" s="121"/>
      <c r="F75" s="121"/>
      <c r="G75" s="121"/>
      <c r="H75" s="121"/>
      <c r="I75" s="121"/>
      <c r="J75" s="122"/>
    </row>
    <row r="76" spans="1:10" x14ac:dyDescent="0.3">
      <c r="A76" s="48" t="s">
        <v>81</v>
      </c>
      <c r="B76" s="40">
        <v>7010</v>
      </c>
      <c r="C76" s="105"/>
      <c r="D76" s="105"/>
      <c r="E76" s="105"/>
      <c r="F76" s="105"/>
      <c r="G76" s="105"/>
      <c r="H76" s="105"/>
      <c r="I76" s="105"/>
      <c r="J76" s="105"/>
    </row>
    <row r="77" spans="1:10" x14ac:dyDescent="0.3">
      <c r="A77" s="48"/>
      <c r="B77" s="40"/>
      <c r="C77" s="105"/>
      <c r="D77" s="105"/>
      <c r="E77" s="105"/>
      <c r="F77" s="105"/>
      <c r="G77" s="106" t="s">
        <v>82</v>
      </c>
      <c r="H77" s="106" t="s">
        <v>83</v>
      </c>
      <c r="I77" s="106" t="s">
        <v>84</v>
      </c>
      <c r="J77" s="106" t="s">
        <v>85</v>
      </c>
    </row>
    <row r="78" spans="1:10" x14ac:dyDescent="0.3">
      <c r="A78" s="48" t="s">
        <v>86</v>
      </c>
      <c r="B78" s="42">
        <v>7011</v>
      </c>
      <c r="C78" s="97"/>
      <c r="D78" s="97"/>
      <c r="E78" s="97"/>
      <c r="F78" s="97"/>
      <c r="G78" s="97">
        <v>233131217</v>
      </c>
      <c r="H78" s="97">
        <v>257845404</v>
      </c>
      <c r="I78" s="97">
        <v>282624539</v>
      </c>
      <c r="J78" s="93">
        <v>337334017</v>
      </c>
    </row>
    <row r="79" spans="1:10" x14ac:dyDescent="0.3">
      <c r="A79" s="48" t="s">
        <v>87</v>
      </c>
      <c r="B79" s="42">
        <v>7012</v>
      </c>
      <c r="C79" s="97"/>
      <c r="D79" s="97"/>
      <c r="E79" s="97"/>
      <c r="F79" s="97"/>
      <c r="G79" s="98"/>
      <c r="H79" s="100"/>
      <c r="I79" s="100"/>
      <c r="J79" s="100"/>
    </row>
    <row r="80" spans="1:10" x14ac:dyDescent="0.3">
      <c r="A80" s="48" t="s">
        <v>88</v>
      </c>
      <c r="B80" s="42">
        <v>7013</v>
      </c>
      <c r="C80" s="97"/>
      <c r="D80" s="97"/>
      <c r="E80" s="97"/>
      <c r="F80" s="97"/>
      <c r="G80" s="98"/>
      <c r="H80" s="100"/>
      <c r="I80" s="100"/>
      <c r="J80" s="100"/>
    </row>
    <row r="81" spans="1:10" x14ac:dyDescent="0.3">
      <c r="A81" s="48" t="s">
        <v>89</v>
      </c>
      <c r="B81" s="59">
        <v>7016</v>
      </c>
      <c r="C81" s="104"/>
      <c r="D81" s="104"/>
      <c r="E81" s="104"/>
      <c r="F81" s="104"/>
      <c r="G81" s="77"/>
      <c r="H81" s="78"/>
      <c r="I81" s="78"/>
      <c r="J81" s="78"/>
    </row>
    <row r="82" spans="1:10" x14ac:dyDescent="0.3">
      <c r="A82" s="48" t="s">
        <v>90</v>
      </c>
      <c r="B82" s="33">
        <v>7020</v>
      </c>
      <c r="C82" s="71"/>
      <c r="D82" s="71"/>
      <c r="E82" s="71"/>
      <c r="F82" s="71"/>
      <c r="G82" s="71"/>
      <c r="H82" s="103"/>
      <c r="I82" s="103"/>
      <c r="J82" s="103"/>
    </row>
    <row r="83" spans="1:10" x14ac:dyDescent="0.3">
      <c r="A83" s="60" t="s">
        <v>91</v>
      </c>
      <c r="B83" s="61"/>
      <c r="C83" s="62"/>
      <c r="D83" s="61"/>
      <c r="E83" s="63"/>
      <c r="F83" s="123" t="s">
        <v>94</v>
      </c>
      <c r="G83" s="123"/>
      <c r="H83" s="64"/>
      <c r="I83" s="65"/>
      <c r="J83" s="65"/>
    </row>
    <row r="84" spans="1:10" x14ac:dyDescent="0.3">
      <c r="A84" s="66"/>
      <c r="B84" s="67"/>
      <c r="C84" s="68" t="s">
        <v>92</v>
      </c>
      <c r="D84" s="68"/>
      <c r="E84" s="124" t="s">
        <v>93</v>
      </c>
      <c r="F84" s="124"/>
      <c r="G84" s="124"/>
    </row>
    <row r="85" spans="1:10" x14ac:dyDescent="0.3">
      <c r="A85" s="66" t="s">
        <v>96</v>
      </c>
      <c r="B85" s="67"/>
      <c r="C85" s="69"/>
      <c r="D85" s="67"/>
      <c r="E85" s="67"/>
      <c r="F85" s="125" t="s">
        <v>95</v>
      </c>
      <c r="G85" s="125"/>
    </row>
  </sheetData>
  <mergeCells count="19"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  <mergeCell ref="F85:G85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2023-05-23T08:52:55Z</dcterms:modified>
</cp:coreProperties>
</file>