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00" windowWidth="26535" windowHeight="12975" activeTab="0"/>
  </bookViews>
  <sheets>
    <sheet name="Sheet" sheetId="1" r:id="rId1"/>
  </sheets>
  <definedNames>
    <definedName name="_xlnm._FilterDatabase" localSheetId="0" hidden="1">'Sheet'!$A$1:$AD$39</definedName>
  </definedNames>
  <calcPr fullCalcOnLoad="1"/>
</workbook>
</file>

<file path=xl/sharedStrings.xml><?xml version="1.0" encoding="utf-8"?>
<sst xmlns="http://schemas.openxmlformats.org/spreadsheetml/2006/main" count="449" uniqueCount="227">
  <si>
    <t>% зниження</t>
  </si>
  <si>
    <t>03341305</t>
  </si>
  <si>
    <t>060492</t>
  </si>
  <si>
    <t>09320000-8 - Пара, гаряча вода та пов’язана продукція</t>
  </si>
  <si>
    <t>1</t>
  </si>
  <si>
    <t>10</t>
  </si>
  <si>
    <t>11</t>
  </si>
  <si>
    <t>12</t>
  </si>
  <si>
    <t>13</t>
  </si>
  <si>
    <t>14</t>
  </si>
  <si>
    <t>1412</t>
  </si>
  <si>
    <t>15</t>
  </si>
  <si>
    <t>1512</t>
  </si>
  <si>
    <t>16</t>
  </si>
  <si>
    <t>17</t>
  </si>
  <si>
    <t>18</t>
  </si>
  <si>
    <t>19087191</t>
  </si>
  <si>
    <t>2</t>
  </si>
  <si>
    <t>20</t>
  </si>
  <si>
    <t>21560766</t>
  </si>
  <si>
    <t>22</t>
  </si>
  <si>
    <t>23</t>
  </si>
  <si>
    <t>25</t>
  </si>
  <si>
    <t>2676305397</t>
  </si>
  <si>
    <t>2884904980</t>
  </si>
  <si>
    <t>2973120359</t>
  </si>
  <si>
    <t>2980010175</t>
  </si>
  <si>
    <t>3</t>
  </si>
  <si>
    <t>3194919452</t>
  </si>
  <si>
    <t>3204919975</t>
  </si>
  <si>
    <t>32688148</t>
  </si>
  <si>
    <t>32714085</t>
  </si>
  <si>
    <t>33580257</t>
  </si>
  <si>
    <t>33711900-6 - Мило</t>
  </si>
  <si>
    <t>34588401</t>
  </si>
  <si>
    <t>36216548</t>
  </si>
  <si>
    <t>36640049</t>
  </si>
  <si>
    <t>37211713</t>
  </si>
  <si>
    <t>3909в</t>
  </si>
  <si>
    <t>3909с</t>
  </si>
  <si>
    <t>39290000-1 - Фурнітура різна</t>
  </si>
  <si>
    <t>39830000-9 - Продукція для чищення</t>
  </si>
  <si>
    <t>4</t>
  </si>
  <si>
    <t>40560621</t>
  </si>
  <si>
    <t>41612783</t>
  </si>
  <si>
    <t>41612830</t>
  </si>
  <si>
    <t>41682253</t>
  </si>
  <si>
    <t>42353652</t>
  </si>
  <si>
    <t>43261044</t>
  </si>
  <si>
    <t>43578336</t>
  </si>
  <si>
    <t>44566300</t>
  </si>
  <si>
    <t>44566300,ТОВ "ПРАГМАТ ДСК",Україна</t>
  </si>
  <si>
    <t>45260000-7 - Покрівельні роботи та інші спеціалізовані будівельні роботи</t>
  </si>
  <si>
    <t>45310000-3 - Електромонтажні роботи</t>
  </si>
  <si>
    <t>45450000-6 - Інші завершальні будівельні роботи</t>
  </si>
  <si>
    <t>48440000-4 - Пакети програмного забезпечення для фінансового аналізу та бухгалтерського обліку</t>
  </si>
  <si>
    <t>5</t>
  </si>
  <si>
    <t>50310000-1 - Технічне обслуговування і ремонт офісної техніки</t>
  </si>
  <si>
    <t>50410000-2 - Послуги з ремонту і технічного обслуговування вимірювальних, випробувальних і контрольних приладів</t>
  </si>
  <si>
    <t>50720000-8 - Послуги з ремонту і технічного обслуговування систем центрального опалення</t>
  </si>
  <si>
    <t>51210000-7 - Послуги зі встановлення вимірювального обладнання</t>
  </si>
  <si>
    <t>51540000-9 - Послуги зі встановлення машин та обладнання спеціального призначення</t>
  </si>
  <si>
    <t>52920</t>
  </si>
  <si>
    <t>573 т</t>
  </si>
  <si>
    <t>6</t>
  </si>
  <si>
    <t>60140000-1 - Нерегулярні пасажирські перевезення</t>
  </si>
  <si>
    <t>64210000-1 - Послуги телефонного зв’язку та передачі даних</t>
  </si>
  <si>
    <t>65110000-7 - Розподіл води</t>
  </si>
  <si>
    <t>7</t>
  </si>
  <si>
    <t>71630000-3 - Послуги з технічного огляду та випробовувань</t>
  </si>
  <si>
    <t>72250000-2 - Послуги, пов’язані із системами та підтримкою</t>
  </si>
  <si>
    <t>72260000-5 - Послуги, пов’язані з програмним забезпеченням</t>
  </si>
  <si>
    <t>75250000-3 - Послуги пожежних і рятувальних служб</t>
  </si>
  <si>
    <t>79340000-9 - Рекламні та маркетингові послуги</t>
  </si>
  <si>
    <t>79710000-4 - Охоронні послуги</t>
  </si>
  <si>
    <t>79930000-2 - Професійні дизайнерські послуги</t>
  </si>
  <si>
    <t>79950000-8 - Послуги з організації виставок, ярмарок і конгресів</t>
  </si>
  <si>
    <t>79980000-7 - Послуги з передплати друкованих видань</t>
  </si>
  <si>
    <t>8</t>
  </si>
  <si>
    <t>80510000-2 - Послуги з професійної підготовки спеціалістів</t>
  </si>
  <si>
    <t>80550000-4 - Послуги з професійної підготовки у сфері безпеки</t>
  </si>
  <si>
    <t>90430000-0 - Послуги з відведення стічних вод</t>
  </si>
  <si>
    <t>90510000-5 - Утилізація/видалення сміття та поводження зі сміттям</t>
  </si>
  <si>
    <t>92370000-5 - Послуги звукооператорів</t>
  </si>
  <si>
    <t>98110000-7 - Послуги підприємницьких, професійних та спеціалізованих організацій</t>
  </si>
  <si>
    <t>UA-2023-01-10-003590-a</t>
  </si>
  <si>
    <t>UA-2023-01-10-003688-a</t>
  </si>
  <si>
    <t>UA-2023-01-10-003866-a</t>
  </si>
  <si>
    <t>UA-2023-01-10-005607-a</t>
  </si>
  <si>
    <t>UA-2023-01-10-005682-a</t>
  </si>
  <si>
    <t>UA-2023-01-19-005048-a</t>
  </si>
  <si>
    <t>UA-2023-01-19-005263-a</t>
  </si>
  <si>
    <t>UA-2023-01-19-005433-a</t>
  </si>
  <si>
    <t>UA-2023-02-09-012852-a</t>
  </si>
  <si>
    <t>UA-2023-05-03-002929-a</t>
  </si>
  <si>
    <t>UA-2023-05-11-013065-a</t>
  </si>
  <si>
    <t>UA-2023-05-11-013151-a</t>
  </si>
  <si>
    <t>UA-2023-05-12-007854-a</t>
  </si>
  <si>
    <t>UA-2023-05-15-001915-a</t>
  </si>
  <si>
    <t>UA-2023-06-26-001092-a</t>
  </si>
  <si>
    <t>UA-2023-06-28-004169-a</t>
  </si>
  <si>
    <t>UA-2023-07-11-005401-a</t>
  </si>
  <si>
    <t>UA-2023-07-11-005554-a</t>
  </si>
  <si>
    <t>UA-2023-07-11-005797-a</t>
  </si>
  <si>
    <t>UA-2023-07-11-006023-a</t>
  </si>
  <si>
    <t>UA-2023-07-12-003288-a</t>
  </si>
  <si>
    <t>UA-2023-07-17-003760-a</t>
  </si>
  <si>
    <t>UA-2023-09-15-001479-a</t>
  </si>
  <si>
    <t>UA-2023-09-15-001713-a</t>
  </si>
  <si>
    <t>UA-2023-11-08-014948-a</t>
  </si>
  <si>
    <t>UA-2023-11-14-006401-a</t>
  </si>
  <si>
    <t>UA-2023-11-29-007710-a</t>
  </si>
  <si>
    <t>UA-2023-12-01-001834-a</t>
  </si>
  <si>
    <t>UA-2023-12-01-006528-a</t>
  </si>
  <si>
    <t>UA-2023-12-08-012431-a</t>
  </si>
  <si>
    <t>UA-2023-12-08-013848-a</t>
  </si>
  <si>
    <t>UA-2023-12-13-019573-a</t>
  </si>
  <si>
    <t>UA-2023-12-15-006352-a</t>
  </si>
  <si>
    <t>UA-2023-12-19-019573-a</t>
  </si>
  <si>
    <t>UA-2023-12-19-019762-a</t>
  </si>
  <si>
    <t>UA-2023-12-19-019908-a</t>
  </si>
  <si>
    <t>UA-2023-12-19-020091-a</t>
  </si>
  <si>
    <t>UA-2023-12-19-020680-a</t>
  </si>
  <si>
    <t>UAH</t>
  </si>
  <si>
    <t>ЄДРПОУ переможця</t>
  </si>
  <si>
    <t>Ідентифікатор закупівлі</t>
  </si>
  <si>
    <t>Інформаційні плакати для укриття</t>
  </si>
  <si>
    <t>Інші послуги у сфері інформатизації (послуги з постачавння пакетів оновлення компьютерної програми M.E.DOC)</t>
  </si>
  <si>
    <t>АКЦІОНЕРНЕ ТОВАРИСТВО "УКРТЕЛЕКОМ"</t>
  </si>
  <si>
    <t>Валюта</t>
  </si>
  <si>
    <t>Всі учасники закупки</t>
  </si>
  <si>
    <t>Відкриті торги з особливостями</t>
  </si>
  <si>
    <t>ДГП23-113</t>
  </si>
  <si>
    <t>ДГП23-38</t>
  </si>
  <si>
    <t>Дата закінчення процедури</t>
  </si>
  <si>
    <t>Дата проведення аукціону або розгляду</t>
  </si>
  <si>
    <t>Дата публікації закупівлі</t>
  </si>
  <si>
    <t>Закупівля без використання електронної системи</t>
  </si>
  <si>
    <t>КЗ-06-03-0865</t>
  </si>
  <si>
    <t>КОМУНАЛЬНЕ ПІДПРИЄМСТВО "ДНІПРОВОДОКАНАЛ" ДНІПРОВСЬКОЇ МІСЬКОЇ РАДИ</t>
  </si>
  <si>
    <t>КОМУНАЛЬНЕ ПІДПРИЄМСТВО "ТЕПЛОЕНЕРГО" ДНІПРОВСЬКОЇ МІСЬКОЇ РАДИ</t>
  </si>
  <si>
    <t>КОМУНАЛЬНИЙ ЗАКЛАД ВИЩОЇ ОСВІТИ "ДНІПРОВСЬКА АКАДЕМІЯ НЕПЕРЕРВНОЇ ОСВІТИ" ДНІПРОПЕТРОВСЬКОЇ ОБЛАСНОЇ РАДИ"</t>
  </si>
  <si>
    <t>Класифікатор</t>
  </si>
  <si>
    <t>Кількість запрошених постачальників</t>
  </si>
  <si>
    <t>Кількість одиниць</t>
  </si>
  <si>
    <t>Кількість учасників аукціону</t>
  </si>
  <si>
    <t>ЛИГІНА ОЛЕНА ДМИТРІВНА</t>
  </si>
  <si>
    <t>ЛИНДЯ ПАВЛО СЕРГІЙОВИЧ</t>
  </si>
  <si>
    <t>М-04/420</t>
  </si>
  <si>
    <t>М-11/3</t>
  </si>
  <si>
    <t>М/29/01/2023</t>
  </si>
  <si>
    <t>МАКСИМОВ ЄВГЕН АНАТОЛІЙОВИЧ</t>
  </si>
  <si>
    <t>Мило рідке антибактеріальне</t>
  </si>
  <si>
    <t>Назва потенційного переможця (з найменшою ціною)</t>
  </si>
  <si>
    <t>Назва товару</t>
  </si>
  <si>
    <t>Номер договору</t>
  </si>
  <si>
    <t>Очікувана вартість, грн</t>
  </si>
  <si>
    <t>Очікувана вартість, одиниця.</t>
  </si>
  <si>
    <t>ПРИВАТНЕ НАУКОВО-ВИРОБНИЧЕ ПІДПРИЄМСТВО "СОНИКС"</t>
  </si>
  <si>
    <t>Передплата переодичного видання газети "Наше місто"</t>
  </si>
  <si>
    <t>Посилання на тендер</t>
  </si>
  <si>
    <t>Послуги з виготовлення та розміщення інформаційної продукції для забезпечення проведення творчого марафону мистецьких шкіл м. Дніпра "#Dnipro_Musik_Drive"</t>
  </si>
  <si>
    <t>Послуги з встановлення ультразвукового теплообчислювача QALCOSINIC E3 Dn40, розробка та узгодження технічної документації на прилад обліку теплової енергії, демонтаж старого вузла обліку, монтаж та калібровка приладу обліку теплової енергії, пусконалагоджувальні роботи»</t>
  </si>
  <si>
    <t>Послуги з забеспечення створення сценічної декорації для проведення фестивалю - конкурсу "Дніпро. Різдво.Разом".</t>
  </si>
  <si>
    <t>Послуги з обслуговування автомобільним транспортом (послуги з нерегулярних пасажирських перевезень учасників  заходу  творчого марафону мистецьких шкіл м. Дніпра "#Dnipro_Musik_Drive")</t>
  </si>
  <si>
    <t>Послуги з обслуговування організаційної техніки ( заправка та відновлення картриджів)</t>
  </si>
  <si>
    <t>Послуги з обслуговування програмного забезпечення  компьтерної програми ЄІСУБ</t>
  </si>
  <si>
    <t>Послуги з обслуговування програмного забеспечення (Постачання пакетів програмного забеспечення для фінансового аналізу та бухгалтерського обліку (програмний комплекс IC-ПРО).</t>
  </si>
  <si>
    <t>Послуги з обслуговування протипожежної сигналізації та цілодобове спостереження за системами протипожежного захисту та оповіщення</t>
  </si>
  <si>
    <t>Послуги з організації заходів для проведення фестивалю - конкурсу "Дніпро.Різдво.Разом".</t>
  </si>
  <si>
    <t>Послуги з оренди додаткового  звукопідсилювального  обладнанням для забезпечення проведення творчого марафону мистецьких шкіл м. Дніпра "#Dnipro_Musik_Drive"</t>
  </si>
  <si>
    <t>Послуги з оренди додаткового звукопідсилювального та освітлювального обладнання для забеспечння фестивалю - конкурсу "Дніпро.Різдво.Разом".</t>
  </si>
  <si>
    <t>Послуги з оформлення фотозони для забеспечення фестивалю -конкурсу "Дніпро.Різдво.Разом".</t>
  </si>
  <si>
    <t>Послуги з охорони об"єкту</t>
  </si>
  <si>
    <t>Послуги з охорони приміщень</t>
  </si>
  <si>
    <t>Послуги з передплати друкованих видань   (Передплата переодичного видання газети "Наше місто"</t>
  </si>
  <si>
    <t>Послуги з перезарядки вогнегасників</t>
  </si>
  <si>
    <t>Послуги з перезярядки вогнегасників</t>
  </si>
  <si>
    <t>Послуги з постачання теплової енергії</t>
  </si>
  <si>
    <t>Послуги з пусконалагодження та монтажу пожежної сигналізації за адресою 49100, м. Дніпро, вул. Гетьмана Петра Дорошенка,8а</t>
  </si>
  <si>
    <t>Послуги з підвищення кваліфікації  , а саме Послуги з навчання за курсом "Охорона праці та безпека життєдіяльності") з отриманням посвідчення та свідоцтв.</t>
  </si>
  <si>
    <t>Послуги з підвищення кваліфікації ( послуги з навчання за курсом "Правила безпечної експлуатації електроустановок споживачів") з отриманням посвідчення.</t>
  </si>
  <si>
    <t>Послуги з підвищення кваліфікації , а саме Послуги з навчання за курсом "Пожежна безпека") з отриманням посвідчення.</t>
  </si>
  <si>
    <t>Послуги з підвищення кваліфікації , а саме Послуги з навчання за курсом "Правила технічної експлуатації теплових установок і мереж " та "Правила підготовки теплових господарств до опалювального періоду ") з отриманням посвідчення.</t>
  </si>
  <si>
    <t xml:space="preserve">Послуги з технічного обслуговування та утримання в належному стані внутрішніх мереж теплопостачання для підготовки до опалювального сезону а саме: послуги з промивки мереж теплопостачання </t>
  </si>
  <si>
    <t xml:space="preserve">Послуги з технічного обслуговування та утримання в належному стані внутрішніх та зовнішних електромереж
</t>
  </si>
  <si>
    <t>Послуги з централізованого водовідведення</t>
  </si>
  <si>
    <t>Послуги з централізованого водопостачання</t>
  </si>
  <si>
    <t>Поточний ремонт захисних споруд цивільного захисту (найпростішого укриття) в Міському комунальному закладі культури "Дніпровська дитяча музична школа № 15 "Дитяча музична академія імені Миколи Різоля"</t>
  </si>
  <si>
    <t>Поточний ремонт покрівлі з усунення аварії в будівлі Міського комунального закладу культури "Дніпровська дитяча музична школа № 15 "Дитяча музична академія імені Миколи Різоля" за адресою: м. Дніпро, вул. Гетьмана Петра Дорошенка, буд. 8 А</t>
  </si>
  <si>
    <t>Придбання миючі засоби</t>
  </si>
  <si>
    <t>Причина скасування закупівлі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</si>
  <si>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</si>
  <si>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</si>
  <si>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СІГАРЬОВ ВІТАЛІЙ КОСТЯНТИНОВИЧ</t>
  </si>
  <si>
    <t>САНІН ПАВЛО СЕРГІЙОВИЧ</t>
  </si>
  <si>
    <t>Статус</t>
  </si>
  <si>
    <t>Статус договору</t>
  </si>
  <si>
    <t>Сума зниження грн</t>
  </si>
  <si>
    <t>ТОВ "ПРАГМАТ ДСК"</t>
  </si>
  <si>
    <t>ТОВАРИСТВО З ОБМЕЖЕНОЮ ВІДПОВІДАЛЬНІСТЮ "АВТОТРАНСПОРТНЕ ПІДПРИЄМСТВО 11231"</t>
  </si>
  <si>
    <t>ТОВАРИСТВО З ОБМЕЖЕНОЮ ВІДПОВІДАЛЬНІСТЮ "ГАЗЕТА "НАШЕ МІСТО"</t>
  </si>
  <si>
    <t>ТОВАРИСТВО З ОБМЕЖЕНОЮ ВІДПОВІДАЛЬНІСТЮ "ДНІПРОСПЕЦПОЖМОНТАЖ"</t>
  </si>
  <si>
    <t>ТОВАРИСТВО З ОБМЕЖЕНОЮ ВІДПОВІДАЛЬНІСТЮ "ЕКОЛОГІЯ-Д"</t>
  </si>
  <si>
    <t>ТОВАРИСТВО З ОБМЕЖЕНОЮ ВІДПОВІДАЛЬНІСТЮ "МЕНДЕЛЄЄВ ЛАБ"</t>
  </si>
  <si>
    <t>ТОВАРИСТВО З ОБМЕЖЕНОЮ ВІДПОВІДАЛЬНІСТЮ "МЕТРОХОЛДІНГГРУП"</t>
  </si>
  <si>
    <t>ТОВАРИСТВО З ОБМЕЖЕНОЮ ВІДПОВІДАЛЬНІСТЮ "ОХОРОННА АГЕНЦІЯ "КОМПЛЕКС ЗАХИСТ"</t>
  </si>
  <si>
    <t>ТОВАРИСТВО З ОБМЕЖЕНОЮ ВІДПОВІДАЛЬНІСТЮ "ПРАГМАТ ДСК"</t>
  </si>
  <si>
    <t>ТОВАРИСТВО З ОБМЕЖЕНОЮ ВІДПОВІДАЛЬНІСТЮ "СЛУЖБА ОХОРОНИ "ДЖЕБ"</t>
  </si>
  <si>
    <t>ТОВАРИСТВО З ОБМЕЖЕНОЮ ВІДПОВІДАЛЬНІСТЮ "УЧБОВИЙ КОМБІНАТ "СЕФЕТІ"</t>
  </si>
  <si>
    <t>ТОВАРИСТВО З ОБМЕЖЕНОЮ ВІДПОВІДАЛЬНІСТЮ "ХОЛДИНГ "ПОЖЕЖНА БЕЗПЕКА ТА НС"</t>
  </si>
  <si>
    <t>ТОВАРИСТВО З ОБМЕЖЕНОЮ ВІДПОВІДАЛЬНІСТЮ "ЦЕНТР ІНФОРМАЦІЙНИХ І АНАЛІТИЧНИХ ТЕХНОЛОГІЙ"</t>
  </si>
  <si>
    <t>Тип процедури</t>
  </si>
  <si>
    <t>Товариство з обмеженою відповідальністю "Охоронно-консалтингова компанія "ФАЛЬКОН БЕЗПЕКА"</t>
  </si>
  <si>
    <t>Укладення договору до</t>
  </si>
  <si>
    <t>Укладення договору з</t>
  </si>
  <si>
    <t>Утилізація / видалення сміття поводження з побутовими відходами</t>
  </si>
  <si>
    <t>ФОП Васильченко Костянтин Олександрович</t>
  </si>
  <si>
    <t>Фактична сума договору</t>
  </si>
  <si>
    <t>Фактичний переможець</t>
  </si>
  <si>
    <t>активний</t>
  </si>
  <si>
    <t>завершений</t>
  </si>
  <si>
    <t>завершено</t>
  </si>
  <si>
    <t>закритий</t>
  </si>
  <si>
    <t>послуги з передавання даних іповідомлень (електронні комунікаційні послуги),</t>
  </si>
  <si>
    <t>послуги з постачання теплової енергії</t>
  </si>
  <si>
    <t>№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</si>
</sst>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yyyy\-mm\-dd"/>
    <numFmt numFmtId="173" formatCode="dd\.mm\.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wrapText="1"/>
    </xf>
    <xf numFmtId="1" fontId="40" fillId="0" borderId="0" xfId="0" applyNumberFormat="1" applyFont="1" applyAlignment="1">
      <alignment/>
    </xf>
    <xf numFmtId="0" fontId="40" fillId="0" borderId="0" xfId="0" applyFont="1" applyAlignment="1">
      <alignment wrapText="1"/>
    </xf>
    <xf numFmtId="173" fontId="40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0" fontId="42" fillId="0" borderId="0" xfId="0" applyFont="1" applyAlignment="1">
      <alignment wrapText="1"/>
    </xf>
  </cellXfs>
  <cellStyles count="48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y.zakupivli.pro/cabinet/purchases/state_purchase/view/39979553" TargetMode="External" /><Relationship Id="rId2" Type="http://schemas.openxmlformats.org/officeDocument/2006/relationships/hyperlink" Target="https://my.zakupivli.pro/cabinet/purchases/state_purchase/view/39979803" TargetMode="External" /><Relationship Id="rId3" Type="http://schemas.openxmlformats.org/officeDocument/2006/relationships/hyperlink" Target="https://my.zakupivli.pro/cabinet/purchases/state_purchase/view/39980149" TargetMode="External" /><Relationship Id="rId4" Type="http://schemas.openxmlformats.org/officeDocument/2006/relationships/hyperlink" Target="https://my.zakupivli.pro/cabinet/purchases/state_purchase/view/39984233" TargetMode="External" /><Relationship Id="rId5" Type="http://schemas.openxmlformats.org/officeDocument/2006/relationships/hyperlink" Target="https://my.zakupivli.pro/cabinet/purchases/state_purchase/view/39984318" TargetMode="External" /><Relationship Id="rId6" Type="http://schemas.openxmlformats.org/officeDocument/2006/relationships/hyperlink" Target="https://my.zakupivli.pro/cabinet/purchases/state_purchase/view/40169870" TargetMode="External" /><Relationship Id="rId7" Type="http://schemas.openxmlformats.org/officeDocument/2006/relationships/hyperlink" Target="https://my.zakupivli.pro/cabinet/purchases/state_purchase/view/40170399" TargetMode="External" /><Relationship Id="rId8" Type="http://schemas.openxmlformats.org/officeDocument/2006/relationships/hyperlink" Target="https://my.zakupivli.pro/cabinet/purchases/state_purchase/view/40170698" TargetMode="External" /><Relationship Id="rId9" Type="http://schemas.openxmlformats.org/officeDocument/2006/relationships/hyperlink" Target="https://my.zakupivli.pro/cabinet/purchases/state_purchase/view/40749429" TargetMode="External" /><Relationship Id="rId10" Type="http://schemas.openxmlformats.org/officeDocument/2006/relationships/hyperlink" Target="https://my.zakupivli.pro/cabinet/purchases/state_purchase/view/42330067" TargetMode="External" /><Relationship Id="rId11" Type="http://schemas.openxmlformats.org/officeDocument/2006/relationships/hyperlink" Target="https://my.zakupivli.pro/cabinet/purchases/state_purchase/view/42537699" TargetMode="External" /><Relationship Id="rId12" Type="http://schemas.openxmlformats.org/officeDocument/2006/relationships/hyperlink" Target="https://my.zakupivli.pro/cabinet/purchases/state_purchase/view/42537975" TargetMode="External" /><Relationship Id="rId13" Type="http://schemas.openxmlformats.org/officeDocument/2006/relationships/hyperlink" Target="https://my.zakupivli.pro/cabinet/purchases/state_purchase/view/42557927" TargetMode="External" /><Relationship Id="rId14" Type="http://schemas.openxmlformats.org/officeDocument/2006/relationships/hyperlink" Target="https://my.zakupivli.pro/cabinet/purchases/state_purchase/view/42575256" TargetMode="External" /><Relationship Id="rId15" Type="http://schemas.openxmlformats.org/officeDocument/2006/relationships/hyperlink" Target="https://my.zakupivli.pro/cabinet/purchases/state_purchase/view/43537910" TargetMode="External" /><Relationship Id="rId16" Type="http://schemas.openxmlformats.org/officeDocument/2006/relationships/hyperlink" Target="https://my.zakupivli.pro/cabinet/purchases/state_purchase/view/43603840" TargetMode="External" /><Relationship Id="rId17" Type="http://schemas.openxmlformats.org/officeDocument/2006/relationships/hyperlink" Target="https://my.zakupivli.pro/cabinet/purchases/state_purchase/view/43847772" TargetMode="External" /><Relationship Id="rId18" Type="http://schemas.openxmlformats.org/officeDocument/2006/relationships/hyperlink" Target="https://my.zakupivli.pro/cabinet/purchases/state_purchase/view/43848108" TargetMode="External" /><Relationship Id="rId19" Type="http://schemas.openxmlformats.org/officeDocument/2006/relationships/hyperlink" Target="https://my.zakupivli.pro/cabinet/purchases/state_purchase/view/43848686" TargetMode="External" /><Relationship Id="rId20" Type="http://schemas.openxmlformats.org/officeDocument/2006/relationships/hyperlink" Target="https://my.zakupivli.pro/cabinet/purchases/state_purchase/view/43849187" TargetMode="External" /><Relationship Id="rId21" Type="http://schemas.openxmlformats.org/officeDocument/2006/relationships/hyperlink" Target="https://my.zakupivli.pro/cabinet/purchases/state_purchase/view/43871997" TargetMode="External" /><Relationship Id="rId22" Type="http://schemas.openxmlformats.org/officeDocument/2006/relationships/hyperlink" Target="https://my.zakupivli.pro/cabinet/purchases/state_purchase/view/43953300" TargetMode="External" /><Relationship Id="rId23" Type="http://schemas.openxmlformats.org/officeDocument/2006/relationships/hyperlink" Target="https://my.zakupivli.pro/cabinet/purchases/state_purchase/view/45199240" TargetMode="External" /><Relationship Id="rId24" Type="http://schemas.openxmlformats.org/officeDocument/2006/relationships/hyperlink" Target="https://my.zakupivli.pro/cabinet/purchases/state_purchase/view/45199795" TargetMode="External" /><Relationship Id="rId25" Type="http://schemas.openxmlformats.org/officeDocument/2006/relationships/hyperlink" Target="https://my.zakupivli.pro/cabinet/purchases/state_purchase/view/46506764" TargetMode="External" /><Relationship Id="rId26" Type="http://schemas.openxmlformats.org/officeDocument/2006/relationships/hyperlink" Target="https://my.zakupivli.pro/cabinet/purchases/state_purchase/view/47091103" TargetMode="External" /><Relationship Id="rId27" Type="http://schemas.openxmlformats.org/officeDocument/2006/relationships/hyperlink" Target="https://my.zakupivli.pro/cabinet/purchases/state_purchase/view/47158149" TargetMode="External" /><Relationship Id="rId28" Type="http://schemas.openxmlformats.org/officeDocument/2006/relationships/hyperlink" Target="https://my.zakupivli.pro/cabinet/purchases/state_purchase/view/47168655" TargetMode="External" /><Relationship Id="rId29" Type="http://schemas.openxmlformats.org/officeDocument/2006/relationships/hyperlink" Target="https://my.zakupivli.pro/cabinet/purchases/state_purchase/view/47419452" TargetMode="External" /><Relationship Id="rId30" Type="http://schemas.openxmlformats.org/officeDocument/2006/relationships/hyperlink" Target="https://my.zakupivli.pro/cabinet/purchases/state_purchase/view/47422510" TargetMode="External" /><Relationship Id="rId31" Type="http://schemas.openxmlformats.org/officeDocument/2006/relationships/hyperlink" Target="https://my.zakupivli.pro/cabinet/purchases/state_purchase/view/47597207" TargetMode="External" /><Relationship Id="rId32" Type="http://schemas.openxmlformats.org/officeDocument/2006/relationships/hyperlink" Target="https://my.zakupivli.pro/cabinet/purchases/state_purchase/view/47671736" TargetMode="External" /><Relationship Id="rId33" Type="http://schemas.openxmlformats.org/officeDocument/2006/relationships/hyperlink" Target="https://my.zakupivli.pro/cabinet/purchases/state_purchase/view/47811989" TargetMode="External" /><Relationship Id="rId34" Type="http://schemas.openxmlformats.org/officeDocument/2006/relationships/hyperlink" Target="https://my.zakupivli.pro/cabinet/purchases/state_purchase/view/47812268" TargetMode="External" /><Relationship Id="rId35" Type="http://schemas.openxmlformats.org/officeDocument/2006/relationships/hyperlink" Target="https://my.zakupivli.pro/cabinet/purchases/state_purchase/view/47812761" TargetMode="External" /><Relationship Id="rId36" Type="http://schemas.openxmlformats.org/officeDocument/2006/relationships/hyperlink" Target="https://my.zakupivli.pro/cabinet/purchases/state_purchase/view/47813056" TargetMode="External" /><Relationship Id="rId37" Type="http://schemas.openxmlformats.org/officeDocument/2006/relationships/hyperlink" Target="https://my.zakupivli.pro/cabinet/purchases/state_purchase/view/47814501" TargetMode="External" /><Relationship Id="rId38" Type="http://schemas.openxmlformats.org/officeDocument/2006/relationships/hyperlink" Target="https://my.zakupivli.pro/cabinet/purchases/state_purchase_lot/view/110462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40" sqref="A40:IV40"/>
    </sheetView>
  </sheetViews>
  <sheetFormatPr defaultColWidth="11.421875" defaultRowHeight="1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1" spans="1:30" ht="39">
      <c r="A1" s="2" t="s">
        <v>226</v>
      </c>
      <c r="B1" s="2" t="s">
        <v>125</v>
      </c>
      <c r="C1" s="2" t="s">
        <v>154</v>
      </c>
      <c r="D1" s="2" t="s">
        <v>142</v>
      </c>
      <c r="E1" s="2" t="s">
        <v>212</v>
      </c>
      <c r="F1" s="2" t="s">
        <v>136</v>
      </c>
      <c r="G1" s="2" t="s">
        <v>135</v>
      </c>
      <c r="H1" s="2" t="s">
        <v>134</v>
      </c>
      <c r="I1" s="2" t="s">
        <v>145</v>
      </c>
      <c r="J1" s="2" t="s">
        <v>144</v>
      </c>
      <c r="K1" s="2" t="s">
        <v>156</v>
      </c>
      <c r="L1" s="2" t="s">
        <v>157</v>
      </c>
      <c r="M1" s="2" t="s">
        <v>192</v>
      </c>
      <c r="N1" s="2" t="s">
        <v>193</v>
      </c>
      <c r="O1" s="2" t="s">
        <v>153</v>
      </c>
      <c r="P1" s="2" t="s">
        <v>198</v>
      </c>
      <c r="Q1" s="2" t="s">
        <v>0</v>
      </c>
      <c r="R1" s="2" t="s">
        <v>219</v>
      </c>
      <c r="S1" s="2" t="s">
        <v>124</v>
      </c>
      <c r="T1" s="2" t="s">
        <v>160</v>
      </c>
      <c r="U1" s="2" t="s">
        <v>196</v>
      </c>
      <c r="V1" s="2" t="s">
        <v>143</v>
      </c>
      <c r="W1" s="2" t="s">
        <v>191</v>
      </c>
      <c r="X1" s="2" t="s">
        <v>155</v>
      </c>
      <c r="Y1" s="2" t="s">
        <v>218</v>
      </c>
      <c r="Z1" s="2" t="s">
        <v>129</v>
      </c>
      <c r="AA1" s="2" t="s">
        <v>197</v>
      </c>
      <c r="AB1" s="2" t="s">
        <v>215</v>
      </c>
      <c r="AC1" s="2" t="s">
        <v>214</v>
      </c>
      <c r="AD1" s="2" t="s">
        <v>130</v>
      </c>
    </row>
    <row r="2" spans="1:30" ht="39">
      <c r="A2" s="3">
        <v>2</v>
      </c>
      <c r="B2" s="1" t="s">
        <v>85</v>
      </c>
      <c r="C2" s="4" t="s">
        <v>225</v>
      </c>
      <c r="D2" s="1" t="s">
        <v>3</v>
      </c>
      <c r="E2" s="1" t="s">
        <v>137</v>
      </c>
      <c r="F2" s="5">
        <v>44936</v>
      </c>
      <c r="G2" s="1"/>
      <c r="H2" s="5">
        <v>44936</v>
      </c>
      <c r="I2" s="3">
        <v>1</v>
      </c>
      <c r="J2" s="6">
        <v>1</v>
      </c>
      <c r="K2" s="6">
        <v>319367</v>
      </c>
      <c r="L2" s="6">
        <v>319367</v>
      </c>
      <c r="M2" s="6">
        <v>319367</v>
      </c>
      <c r="N2" s="6">
        <v>319367</v>
      </c>
      <c r="O2" s="4" t="s">
        <v>140</v>
      </c>
      <c r="P2" s="6">
        <v>0</v>
      </c>
      <c r="Q2" s="6">
        <v>0</v>
      </c>
      <c r="R2" s="1" t="s">
        <v>140</v>
      </c>
      <c r="S2" s="1" t="s">
        <v>30</v>
      </c>
      <c r="T2" s="7" t="str">
        <f>HYPERLINK("https://my.zakupivli.pro/cabinet/purchases/state_purchase/view/39979553")</f>
        <v>https://my.zakupivli.pro/cabinet/purchases/state_purchase/view/39979553</v>
      </c>
      <c r="U2" s="1" t="s">
        <v>222</v>
      </c>
      <c r="V2" s="3">
        <v>0</v>
      </c>
      <c r="W2" s="1"/>
      <c r="X2" s="1" t="s">
        <v>2</v>
      </c>
      <c r="Y2" s="6">
        <v>319367</v>
      </c>
      <c r="Z2" s="1" t="s">
        <v>123</v>
      </c>
      <c r="AA2" s="1" t="s">
        <v>223</v>
      </c>
      <c r="AB2" s="1"/>
      <c r="AC2" s="1"/>
      <c r="AD2" s="1"/>
    </row>
    <row r="3" spans="1:30" ht="39">
      <c r="A3" s="3">
        <v>3</v>
      </c>
      <c r="B3" s="1" t="s">
        <v>86</v>
      </c>
      <c r="C3" s="4" t="s">
        <v>168</v>
      </c>
      <c r="D3" s="1" t="s">
        <v>72</v>
      </c>
      <c r="E3" s="1" t="s">
        <v>137</v>
      </c>
      <c r="F3" s="5">
        <v>44936</v>
      </c>
      <c r="G3" s="1"/>
      <c r="H3" s="5">
        <v>44936</v>
      </c>
      <c r="I3" s="3">
        <v>1</v>
      </c>
      <c r="J3" s="6">
        <v>1</v>
      </c>
      <c r="K3" s="6">
        <v>15600</v>
      </c>
      <c r="L3" s="6">
        <v>15600</v>
      </c>
      <c r="M3" s="6">
        <v>15600</v>
      </c>
      <c r="N3" s="6">
        <v>15600</v>
      </c>
      <c r="O3" s="4" t="s">
        <v>206</v>
      </c>
      <c r="P3" s="6">
        <v>0</v>
      </c>
      <c r="Q3" s="6">
        <v>0</v>
      </c>
      <c r="R3" s="1" t="s">
        <v>206</v>
      </c>
      <c r="S3" s="1" t="s">
        <v>45</v>
      </c>
      <c r="T3" s="7" t="str">
        <f>HYPERLINK("https://my.zakupivli.pro/cabinet/purchases/state_purchase/view/39979803")</f>
        <v>https://my.zakupivli.pro/cabinet/purchases/state_purchase/view/39979803</v>
      </c>
      <c r="U3" s="1" t="s">
        <v>222</v>
      </c>
      <c r="V3" s="3">
        <v>0</v>
      </c>
      <c r="W3" s="1"/>
      <c r="X3" s="1" t="s">
        <v>17</v>
      </c>
      <c r="Y3" s="6">
        <v>15600</v>
      </c>
      <c r="Z3" s="1" t="s">
        <v>123</v>
      </c>
      <c r="AA3" s="1" t="s">
        <v>223</v>
      </c>
      <c r="AB3" s="1"/>
      <c r="AC3" s="1"/>
      <c r="AD3" s="1"/>
    </row>
    <row r="4" spans="1:30" ht="39">
      <c r="A4" s="3">
        <v>4</v>
      </c>
      <c r="B4" s="1" t="s">
        <v>87</v>
      </c>
      <c r="C4" s="4" t="s">
        <v>173</v>
      </c>
      <c r="D4" s="1" t="s">
        <v>74</v>
      </c>
      <c r="E4" s="1" t="s">
        <v>137</v>
      </c>
      <c r="F4" s="5">
        <v>44936</v>
      </c>
      <c r="G4" s="1"/>
      <c r="H4" s="5">
        <v>44936</v>
      </c>
      <c r="I4" s="3">
        <v>1</v>
      </c>
      <c r="J4" s="6">
        <v>1</v>
      </c>
      <c r="K4" s="6">
        <v>14400</v>
      </c>
      <c r="L4" s="6">
        <v>14400</v>
      </c>
      <c r="M4" s="6">
        <v>14400</v>
      </c>
      <c r="N4" s="6">
        <v>14400</v>
      </c>
      <c r="O4" s="4" t="s">
        <v>208</v>
      </c>
      <c r="P4" s="6">
        <v>0</v>
      </c>
      <c r="Q4" s="6">
        <v>0</v>
      </c>
      <c r="R4" s="1" t="s">
        <v>208</v>
      </c>
      <c r="S4" s="1" t="s">
        <v>44</v>
      </c>
      <c r="T4" s="7" t="str">
        <f>HYPERLINK("https://my.zakupivli.pro/cabinet/purchases/state_purchase/view/39980149")</f>
        <v>https://my.zakupivli.pro/cabinet/purchases/state_purchase/view/39980149</v>
      </c>
      <c r="U4" s="1" t="s">
        <v>222</v>
      </c>
      <c r="V4" s="3">
        <v>0</v>
      </c>
      <c r="W4" s="1"/>
      <c r="X4" s="1" t="s">
        <v>4</v>
      </c>
      <c r="Y4" s="6">
        <v>14400</v>
      </c>
      <c r="Z4" s="1" t="s">
        <v>123</v>
      </c>
      <c r="AA4" s="1" t="s">
        <v>223</v>
      </c>
      <c r="AB4" s="1"/>
      <c r="AC4" s="1"/>
      <c r="AD4" s="1"/>
    </row>
    <row r="5" spans="1:30" ht="39">
      <c r="A5" s="3">
        <v>5</v>
      </c>
      <c r="B5" s="1" t="s">
        <v>88</v>
      </c>
      <c r="C5" s="4" t="s">
        <v>224</v>
      </c>
      <c r="D5" s="1" t="s">
        <v>66</v>
      </c>
      <c r="E5" s="1" t="s">
        <v>137</v>
      </c>
      <c r="F5" s="5">
        <v>44936</v>
      </c>
      <c r="G5" s="1"/>
      <c r="H5" s="5">
        <v>44936</v>
      </c>
      <c r="I5" s="3">
        <v>1</v>
      </c>
      <c r="J5" s="6">
        <v>1</v>
      </c>
      <c r="K5" s="6">
        <v>7130</v>
      </c>
      <c r="L5" s="6">
        <v>7130</v>
      </c>
      <c r="M5" s="6">
        <v>7130</v>
      </c>
      <c r="N5" s="6">
        <v>7130</v>
      </c>
      <c r="O5" s="4" t="s">
        <v>128</v>
      </c>
      <c r="P5" s="6">
        <v>0</v>
      </c>
      <c r="Q5" s="6">
        <v>0</v>
      </c>
      <c r="R5" s="1" t="s">
        <v>128</v>
      </c>
      <c r="S5" s="1" t="s">
        <v>19</v>
      </c>
      <c r="T5" s="7" t="str">
        <f>HYPERLINK("https://my.zakupivli.pro/cabinet/purchases/state_purchase/view/39984233")</f>
        <v>https://my.zakupivli.pro/cabinet/purchases/state_purchase/view/39984233</v>
      </c>
      <c r="U5" s="1" t="s">
        <v>222</v>
      </c>
      <c r="V5" s="3">
        <v>0</v>
      </c>
      <c r="W5" s="1"/>
      <c r="X5" s="1" t="s">
        <v>62</v>
      </c>
      <c r="Y5" s="6">
        <v>7130</v>
      </c>
      <c r="Z5" s="1" t="s">
        <v>123</v>
      </c>
      <c r="AA5" s="1" t="s">
        <v>223</v>
      </c>
      <c r="AB5" s="1"/>
      <c r="AC5" s="1"/>
      <c r="AD5" s="1"/>
    </row>
    <row r="6" spans="1:30" ht="39">
      <c r="A6" s="3">
        <v>6</v>
      </c>
      <c r="B6" s="1" t="s">
        <v>89</v>
      </c>
      <c r="C6" s="4" t="s">
        <v>216</v>
      </c>
      <c r="D6" s="1" t="s">
        <v>82</v>
      </c>
      <c r="E6" s="1" t="s">
        <v>137</v>
      </c>
      <c r="F6" s="5">
        <v>44936</v>
      </c>
      <c r="G6" s="1"/>
      <c r="H6" s="5">
        <v>44936</v>
      </c>
      <c r="I6" s="3">
        <v>1</v>
      </c>
      <c r="J6" s="6">
        <v>1</v>
      </c>
      <c r="K6" s="6">
        <v>2442.15</v>
      </c>
      <c r="L6" s="6">
        <v>2442.15</v>
      </c>
      <c r="M6" s="6">
        <v>2442.15</v>
      </c>
      <c r="N6" s="6">
        <v>2442.15</v>
      </c>
      <c r="O6" s="4" t="s">
        <v>203</v>
      </c>
      <c r="P6" s="6">
        <v>0</v>
      </c>
      <c r="Q6" s="6">
        <v>0</v>
      </c>
      <c r="R6" s="1" t="s">
        <v>203</v>
      </c>
      <c r="S6" s="1" t="s">
        <v>47</v>
      </c>
      <c r="T6" s="7" t="str">
        <f>HYPERLINK("https://my.zakupivli.pro/cabinet/purchases/state_purchase/view/39984318")</f>
        <v>https://my.zakupivli.pro/cabinet/purchases/state_purchase/view/39984318</v>
      </c>
      <c r="U6" s="1" t="s">
        <v>222</v>
      </c>
      <c r="V6" s="3">
        <v>0</v>
      </c>
      <c r="W6" s="1"/>
      <c r="X6" s="1" t="s">
        <v>150</v>
      </c>
      <c r="Y6" s="6">
        <v>2442.15</v>
      </c>
      <c r="Z6" s="1" t="s">
        <v>123</v>
      </c>
      <c r="AA6" s="1" t="s">
        <v>223</v>
      </c>
      <c r="AB6" s="1"/>
      <c r="AC6" s="1"/>
      <c r="AD6" s="1"/>
    </row>
    <row r="7" spans="1:30" ht="39">
      <c r="A7" s="3">
        <v>7</v>
      </c>
      <c r="B7" s="1" t="s">
        <v>90</v>
      </c>
      <c r="C7" s="4" t="s">
        <v>187</v>
      </c>
      <c r="D7" s="1" t="s">
        <v>67</v>
      </c>
      <c r="E7" s="1" t="s">
        <v>137</v>
      </c>
      <c r="F7" s="5">
        <v>44945</v>
      </c>
      <c r="G7" s="1"/>
      <c r="H7" s="5">
        <v>44945</v>
      </c>
      <c r="I7" s="3">
        <v>1</v>
      </c>
      <c r="J7" s="6">
        <v>1</v>
      </c>
      <c r="K7" s="6">
        <v>2651.36</v>
      </c>
      <c r="L7" s="6">
        <v>2651.36</v>
      </c>
      <c r="M7" s="6">
        <v>2651.36</v>
      </c>
      <c r="N7" s="6">
        <v>2651.36</v>
      </c>
      <c r="O7" s="4" t="s">
        <v>139</v>
      </c>
      <c r="P7" s="6">
        <v>0</v>
      </c>
      <c r="Q7" s="6">
        <v>0</v>
      </c>
      <c r="R7" s="1" t="s">
        <v>139</v>
      </c>
      <c r="S7" s="1" t="s">
        <v>1</v>
      </c>
      <c r="T7" s="7" t="str">
        <f>HYPERLINK("https://my.zakupivli.pro/cabinet/purchases/state_purchase/view/40169870")</f>
        <v>https://my.zakupivli.pro/cabinet/purchases/state_purchase/view/40169870</v>
      </c>
      <c r="U7" s="1" t="s">
        <v>222</v>
      </c>
      <c r="V7" s="3">
        <v>0</v>
      </c>
      <c r="W7" s="1"/>
      <c r="X7" s="1" t="s">
        <v>38</v>
      </c>
      <c r="Y7" s="6">
        <v>2651.36</v>
      </c>
      <c r="Z7" s="1" t="s">
        <v>123</v>
      </c>
      <c r="AA7" s="1" t="s">
        <v>223</v>
      </c>
      <c r="AB7" s="1"/>
      <c r="AC7" s="1"/>
      <c r="AD7" s="1"/>
    </row>
    <row r="8" spans="1:30" ht="39">
      <c r="A8" s="3">
        <v>8</v>
      </c>
      <c r="B8" s="1" t="s">
        <v>91</v>
      </c>
      <c r="C8" s="4" t="s">
        <v>186</v>
      </c>
      <c r="D8" s="1" t="s">
        <v>81</v>
      </c>
      <c r="E8" s="1" t="s">
        <v>137</v>
      </c>
      <c r="F8" s="5">
        <v>44945</v>
      </c>
      <c r="G8" s="1"/>
      <c r="H8" s="5">
        <v>44945</v>
      </c>
      <c r="I8" s="3">
        <v>1</v>
      </c>
      <c r="J8" s="6">
        <v>1</v>
      </c>
      <c r="K8" s="6">
        <v>1927.2</v>
      </c>
      <c r="L8" s="6">
        <v>1927.2</v>
      </c>
      <c r="M8" s="6">
        <v>1927.2</v>
      </c>
      <c r="N8" s="6">
        <v>1927.2</v>
      </c>
      <c r="O8" s="4" t="s">
        <v>139</v>
      </c>
      <c r="P8" s="6">
        <v>0</v>
      </c>
      <c r="Q8" s="6">
        <v>0</v>
      </c>
      <c r="R8" s="1" t="s">
        <v>139</v>
      </c>
      <c r="S8" s="1" t="s">
        <v>1</v>
      </c>
      <c r="T8" s="7" t="str">
        <f>HYPERLINK("https://my.zakupivli.pro/cabinet/purchases/state_purchase/view/40170399")</f>
        <v>https://my.zakupivli.pro/cabinet/purchases/state_purchase/view/40170399</v>
      </c>
      <c r="U8" s="1" t="s">
        <v>222</v>
      </c>
      <c r="V8" s="3">
        <v>0</v>
      </c>
      <c r="W8" s="1"/>
      <c r="X8" s="1" t="s">
        <v>39</v>
      </c>
      <c r="Y8" s="6">
        <v>1927.2</v>
      </c>
      <c r="Z8" s="1" t="s">
        <v>123</v>
      </c>
      <c r="AA8" s="1" t="s">
        <v>223</v>
      </c>
      <c r="AB8" s="1"/>
      <c r="AC8" s="1"/>
      <c r="AD8" s="1"/>
    </row>
    <row r="9" spans="1:30" ht="39">
      <c r="A9" s="3">
        <v>9</v>
      </c>
      <c r="B9" s="1" t="s">
        <v>92</v>
      </c>
      <c r="C9" s="4" t="s">
        <v>175</v>
      </c>
      <c r="D9" s="1" t="s">
        <v>77</v>
      </c>
      <c r="E9" s="1" t="s">
        <v>137</v>
      </c>
      <c r="F9" s="5">
        <v>44945</v>
      </c>
      <c r="G9" s="1"/>
      <c r="H9" s="5">
        <v>44945</v>
      </c>
      <c r="I9" s="3">
        <v>1</v>
      </c>
      <c r="J9" s="6">
        <v>52</v>
      </c>
      <c r="K9" s="6">
        <v>1224.08</v>
      </c>
      <c r="L9" s="6">
        <v>23.54</v>
      </c>
      <c r="M9" s="6">
        <v>1224.08</v>
      </c>
      <c r="N9" s="6">
        <v>23.54</v>
      </c>
      <c r="O9" s="4" t="s">
        <v>201</v>
      </c>
      <c r="P9" s="6">
        <v>0</v>
      </c>
      <c r="Q9" s="6">
        <v>0</v>
      </c>
      <c r="R9" s="1" t="s">
        <v>201</v>
      </c>
      <c r="S9" s="1" t="s">
        <v>16</v>
      </c>
      <c r="T9" s="7" t="str">
        <f>HYPERLINK("https://my.zakupivli.pro/cabinet/purchases/state_purchase/view/40170698")</f>
        <v>https://my.zakupivli.pro/cabinet/purchases/state_purchase/view/40170698</v>
      </c>
      <c r="U9" s="1" t="s">
        <v>222</v>
      </c>
      <c r="V9" s="3">
        <v>0</v>
      </c>
      <c r="W9" s="1"/>
      <c r="X9" s="1" t="s">
        <v>132</v>
      </c>
      <c r="Y9" s="6">
        <v>1224.08</v>
      </c>
      <c r="Z9" s="1" t="s">
        <v>123</v>
      </c>
      <c r="AA9" s="1" t="s">
        <v>223</v>
      </c>
      <c r="AB9" s="1"/>
      <c r="AC9" s="1"/>
      <c r="AD9" s="1"/>
    </row>
    <row r="10" spans="1:30" ht="39">
      <c r="A10" s="3">
        <v>10</v>
      </c>
      <c r="B10" s="1" t="s">
        <v>93</v>
      </c>
      <c r="C10" s="4" t="s">
        <v>166</v>
      </c>
      <c r="D10" s="1" t="s">
        <v>70</v>
      </c>
      <c r="E10" s="1" t="s">
        <v>137</v>
      </c>
      <c r="F10" s="5">
        <v>44966</v>
      </c>
      <c r="G10" s="1"/>
      <c r="H10" s="5">
        <v>44966</v>
      </c>
      <c r="I10" s="3">
        <v>1</v>
      </c>
      <c r="J10" s="6">
        <v>1</v>
      </c>
      <c r="K10" s="6">
        <v>5760</v>
      </c>
      <c r="L10" s="6">
        <v>5760</v>
      </c>
      <c r="M10" s="6">
        <v>5760</v>
      </c>
      <c r="N10" s="6">
        <v>5760</v>
      </c>
      <c r="O10" s="4" t="s">
        <v>211</v>
      </c>
      <c r="P10" s="6">
        <v>0</v>
      </c>
      <c r="Q10" s="6">
        <v>0</v>
      </c>
      <c r="R10" s="1" t="s">
        <v>211</v>
      </c>
      <c r="S10" s="1" t="s">
        <v>35</v>
      </c>
      <c r="T10" s="7" t="str">
        <f>HYPERLINK("https://my.zakupivli.pro/cabinet/purchases/state_purchase/view/40749429")</f>
        <v>https://my.zakupivli.pro/cabinet/purchases/state_purchase/view/40749429</v>
      </c>
      <c r="U10" s="1" t="s">
        <v>222</v>
      </c>
      <c r="V10" s="3">
        <v>0</v>
      </c>
      <c r="W10" s="1"/>
      <c r="X10" s="1" t="s">
        <v>21</v>
      </c>
      <c r="Y10" s="6">
        <v>5760</v>
      </c>
      <c r="Z10" s="1" t="s">
        <v>123</v>
      </c>
      <c r="AA10" s="1" t="s">
        <v>223</v>
      </c>
      <c r="AB10" s="1"/>
      <c r="AC10" s="1"/>
      <c r="AD10" s="1"/>
    </row>
    <row r="11" spans="1:30" ht="64.5">
      <c r="A11" s="3">
        <v>11</v>
      </c>
      <c r="B11" s="1" t="s">
        <v>94</v>
      </c>
      <c r="C11" s="4" t="s">
        <v>167</v>
      </c>
      <c r="D11" s="1" t="s">
        <v>55</v>
      </c>
      <c r="E11" s="1" t="s">
        <v>137</v>
      </c>
      <c r="F11" s="5">
        <v>45049</v>
      </c>
      <c r="G11" s="1"/>
      <c r="H11" s="5">
        <v>45049</v>
      </c>
      <c r="I11" s="3">
        <v>1</v>
      </c>
      <c r="J11" s="6">
        <v>1</v>
      </c>
      <c r="K11" s="6">
        <v>16700</v>
      </c>
      <c r="L11" s="6">
        <v>16700</v>
      </c>
      <c r="M11" s="6">
        <v>16700</v>
      </c>
      <c r="N11" s="6">
        <v>16700</v>
      </c>
      <c r="O11" s="4" t="s">
        <v>151</v>
      </c>
      <c r="P11" s="6">
        <v>0</v>
      </c>
      <c r="Q11" s="6">
        <v>0</v>
      </c>
      <c r="R11" s="1" t="s">
        <v>151</v>
      </c>
      <c r="S11" s="1" t="s">
        <v>23</v>
      </c>
      <c r="T11" s="7" t="str">
        <f>HYPERLINK("https://my.zakupivli.pro/cabinet/purchases/state_purchase/view/42330067")</f>
        <v>https://my.zakupivli.pro/cabinet/purchases/state_purchase/view/42330067</v>
      </c>
      <c r="U11" s="1" t="s">
        <v>222</v>
      </c>
      <c r="V11" s="3">
        <v>0</v>
      </c>
      <c r="W11" s="1"/>
      <c r="X11" s="1" t="s">
        <v>148</v>
      </c>
      <c r="Y11" s="6">
        <v>16700</v>
      </c>
      <c r="Z11" s="1" t="s">
        <v>123</v>
      </c>
      <c r="AA11" s="1" t="s">
        <v>223</v>
      </c>
      <c r="AB11" s="1"/>
      <c r="AC11" s="1"/>
      <c r="AD11" s="1"/>
    </row>
    <row r="12" spans="1:30" ht="51.75">
      <c r="A12" s="3">
        <v>12</v>
      </c>
      <c r="B12" s="1" t="s">
        <v>95</v>
      </c>
      <c r="C12" s="4" t="s">
        <v>170</v>
      </c>
      <c r="D12" s="1" t="s">
        <v>83</v>
      </c>
      <c r="E12" s="1" t="s">
        <v>137</v>
      </c>
      <c r="F12" s="5">
        <v>45057</v>
      </c>
      <c r="G12" s="1"/>
      <c r="H12" s="5">
        <v>45057</v>
      </c>
      <c r="I12" s="3">
        <v>1</v>
      </c>
      <c r="J12" s="6">
        <v>8</v>
      </c>
      <c r="K12" s="6">
        <v>68800</v>
      </c>
      <c r="L12" s="6">
        <v>8600</v>
      </c>
      <c r="M12" s="6">
        <v>68800</v>
      </c>
      <c r="N12" s="6">
        <v>8600</v>
      </c>
      <c r="O12" s="4" t="s">
        <v>195</v>
      </c>
      <c r="P12" s="6">
        <v>0</v>
      </c>
      <c r="Q12" s="6">
        <v>0</v>
      </c>
      <c r="R12" s="1" t="s">
        <v>195</v>
      </c>
      <c r="S12" s="1" t="s">
        <v>28</v>
      </c>
      <c r="T12" s="7" t="str">
        <f>HYPERLINK("https://my.zakupivli.pro/cabinet/purchases/state_purchase/view/42537699")</f>
        <v>https://my.zakupivli.pro/cabinet/purchases/state_purchase/view/42537699</v>
      </c>
      <c r="U12" s="1" t="s">
        <v>222</v>
      </c>
      <c r="V12" s="3">
        <v>0</v>
      </c>
      <c r="W12" s="1"/>
      <c r="X12" s="1" t="s">
        <v>27</v>
      </c>
      <c r="Y12" s="6">
        <v>68800</v>
      </c>
      <c r="Z12" s="1" t="s">
        <v>123</v>
      </c>
      <c r="AA12" s="1" t="s">
        <v>223</v>
      </c>
      <c r="AB12" s="1"/>
      <c r="AC12" s="1"/>
      <c r="AD12" s="1"/>
    </row>
    <row r="13" spans="1:30" ht="51.75">
      <c r="A13" s="3">
        <v>13</v>
      </c>
      <c r="B13" s="1" t="s">
        <v>96</v>
      </c>
      <c r="C13" s="4" t="s">
        <v>161</v>
      </c>
      <c r="D13" s="1" t="s">
        <v>73</v>
      </c>
      <c r="E13" s="1" t="s">
        <v>137</v>
      </c>
      <c r="F13" s="5">
        <v>45057</v>
      </c>
      <c r="G13" s="1"/>
      <c r="H13" s="5">
        <v>45057</v>
      </c>
      <c r="I13" s="3">
        <v>1</v>
      </c>
      <c r="J13" s="6">
        <v>8</v>
      </c>
      <c r="K13" s="6">
        <v>99200</v>
      </c>
      <c r="L13" s="6">
        <v>12400</v>
      </c>
      <c r="M13" s="6">
        <v>99200</v>
      </c>
      <c r="N13" s="6">
        <v>12400</v>
      </c>
      <c r="O13" s="4" t="s">
        <v>194</v>
      </c>
      <c r="P13" s="6">
        <v>0</v>
      </c>
      <c r="Q13" s="6">
        <v>0</v>
      </c>
      <c r="R13" s="1" t="s">
        <v>194</v>
      </c>
      <c r="S13" s="1" t="s">
        <v>29</v>
      </c>
      <c r="T13" s="7" t="str">
        <f>HYPERLINK("https://my.zakupivli.pro/cabinet/purchases/state_purchase/view/42537975")</f>
        <v>https://my.zakupivli.pro/cabinet/purchases/state_purchase/view/42537975</v>
      </c>
      <c r="U13" s="1" t="s">
        <v>222</v>
      </c>
      <c r="V13" s="3">
        <v>0</v>
      </c>
      <c r="W13" s="1"/>
      <c r="X13" s="1" t="s">
        <v>42</v>
      </c>
      <c r="Y13" s="6">
        <v>99200</v>
      </c>
      <c r="Z13" s="1" t="s">
        <v>123</v>
      </c>
      <c r="AA13" s="1" t="s">
        <v>223</v>
      </c>
      <c r="AB13" s="1"/>
      <c r="AC13" s="1"/>
      <c r="AD13" s="1"/>
    </row>
    <row r="14" spans="1:30" ht="39">
      <c r="A14" s="3">
        <v>14</v>
      </c>
      <c r="B14" s="1" t="s">
        <v>97</v>
      </c>
      <c r="C14" s="4" t="s">
        <v>127</v>
      </c>
      <c r="D14" s="1" t="s">
        <v>71</v>
      </c>
      <c r="E14" s="1" t="s">
        <v>137</v>
      </c>
      <c r="F14" s="5">
        <v>45058</v>
      </c>
      <c r="G14" s="1"/>
      <c r="H14" s="5">
        <v>45058</v>
      </c>
      <c r="I14" s="3">
        <v>1</v>
      </c>
      <c r="J14" s="6">
        <v>1</v>
      </c>
      <c r="K14" s="6">
        <v>2000</v>
      </c>
      <c r="L14" s="6">
        <v>2000</v>
      </c>
      <c r="M14" s="6">
        <v>2000</v>
      </c>
      <c r="N14" s="6">
        <v>2000</v>
      </c>
      <c r="O14" s="4" t="s">
        <v>151</v>
      </c>
      <c r="P14" s="6">
        <v>0</v>
      </c>
      <c r="Q14" s="6">
        <v>0</v>
      </c>
      <c r="R14" s="1" t="s">
        <v>151</v>
      </c>
      <c r="S14" s="1" t="s">
        <v>23</v>
      </c>
      <c r="T14" s="7" t="str">
        <f>HYPERLINK("https://my.zakupivli.pro/cabinet/purchases/state_purchase/view/42557927")</f>
        <v>https://my.zakupivli.pro/cabinet/purchases/state_purchase/view/42557927</v>
      </c>
      <c r="U14" s="1" t="s">
        <v>222</v>
      </c>
      <c r="V14" s="3">
        <v>0</v>
      </c>
      <c r="W14" s="1"/>
      <c r="X14" s="1" t="s">
        <v>149</v>
      </c>
      <c r="Y14" s="6">
        <v>2000</v>
      </c>
      <c r="Z14" s="1" t="s">
        <v>123</v>
      </c>
      <c r="AA14" s="1" t="s">
        <v>223</v>
      </c>
      <c r="AB14" s="1"/>
      <c r="AC14" s="1"/>
      <c r="AD14" s="1"/>
    </row>
    <row r="15" spans="1:30" ht="51.75">
      <c r="A15" s="3">
        <v>15</v>
      </c>
      <c r="B15" s="1" t="s">
        <v>98</v>
      </c>
      <c r="C15" s="4" t="s">
        <v>164</v>
      </c>
      <c r="D15" s="1" t="s">
        <v>65</v>
      </c>
      <c r="E15" s="1" t="s">
        <v>137</v>
      </c>
      <c r="F15" s="5">
        <v>45061</v>
      </c>
      <c r="G15" s="1"/>
      <c r="H15" s="5">
        <v>45061</v>
      </c>
      <c r="I15" s="3">
        <v>1</v>
      </c>
      <c r="J15" s="6">
        <v>6</v>
      </c>
      <c r="K15" s="6">
        <v>40000</v>
      </c>
      <c r="L15" s="6">
        <v>6666.666666666667</v>
      </c>
      <c r="M15" s="6">
        <v>40000</v>
      </c>
      <c r="N15" s="6">
        <v>6666.666666666667</v>
      </c>
      <c r="O15" s="4" t="s">
        <v>200</v>
      </c>
      <c r="P15" s="6">
        <v>0</v>
      </c>
      <c r="Q15" s="6">
        <v>0</v>
      </c>
      <c r="R15" s="1" t="s">
        <v>200</v>
      </c>
      <c r="S15" s="1" t="s">
        <v>37</v>
      </c>
      <c r="T15" s="7" t="str">
        <f>HYPERLINK("https://my.zakupivli.pro/cabinet/purchases/state_purchase/view/42575256")</f>
        <v>https://my.zakupivli.pro/cabinet/purchases/state_purchase/view/42575256</v>
      </c>
      <c r="U15" s="1" t="s">
        <v>222</v>
      </c>
      <c r="V15" s="3">
        <v>0</v>
      </c>
      <c r="W15" s="1"/>
      <c r="X15" s="1" t="s">
        <v>56</v>
      </c>
      <c r="Y15" s="6">
        <v>40000</v>
      </c>
      <c r="Z15" s="1" t="s">
        <v>123</v>
      </c>
      <c r="AA15" s="1" t="s">
        <v>223</v>
      </c>
      <c r="AB15" s="1"/>
      <c r="AC15" s="1"/>
      <c r="AD15" s="1"/>
    </row>
    <row r="16" spans="1:30" ht="39">
      <c r="A16" s="3">
        <v>16</v>
      </c>
      <c r="B16" s="1" t="s">
        <v>99</v>
      </c>
      <c r="C16" s="4" t="s">
        <v>126</v>
      </c>
      <c r="D16" s="1" t="s">
        <v>40</v>
      </c>
      <c r="E16" s="1" t="s">
        <v>137</v>
      </c>
      <c r="F16" s="5">
        <v>45103</v>
      </c>
      <c r="G16" s="1"/>
      <c r="H16" s="5">
        <v>45103</v>
      </c>
      <c r="I16" s="3">
        <v>1</v>
      </c>
      <c r="J16" s="6">
        <v>15</v>
      </c>
      <c r="K16" s="6">
        <v>2385</v>
      </c>
      <c r="L16" s="6">
        <v>159</v>
      </c>
      <c r="M16" s="6">
        <v>2385</v>
      </c>
      <c r="N16" s="6">
        <v>159</v>
      </c>
      <c r="O16" s="4" t="s">
        <v>146</v>
      </c>
      <c r="P16" s="6">
        <v>0</v>
      </c>
      <c r="Q16" s="6">
        <v>0</v>
      </c>
      <c r="R16" s="1" t="s">
        <v>146</v>
      </c>
      <c r="S16" s="1" t="s">
        <v>24</v>
      </c>
      <c r="T16" s="7" t="str">
        <f>HYPERLINK("https://my.zakupivli.pro/cabinet/purchases/state_purchase/view/43537910")</f>
        <v>https://my.zakupivli.pro/cabinet/purchases/state_purchase/view/43537910</v>
      </c>
      <c r="U16" s="1" t="s">
        <v>222</v>
      </c>
      <c r="V16" s="3">
        <v>0</v>
      </c>
      <c r="W16" s="1"/>
      <c r="X16" s="1" t="s">
        <v>64</v>
      </c>
      <c r="Y16" s="6">
        <v>2385</v>
      </c>
      <c r="Z16" s="1" t="s">
        <v>123</v>
      </c>
      <c r="AA16" s="1" t="s">
        <v>223</v>
      </c>
      <c r="AB16" s="1"/>
      <c r="AC16" s="1"/>
      <c r="AD16" s="1"/>
    </row>
    <row r="17" spans="1:30" ht="39">
      <c r="A17" s="3">
        <v>17</v>
      </c>
      <c r="B17" s="1" t="s">
        <v>100</v>
      </c>
      <c r="C17" s="4" t="s">
        <v>178</v>
      </c>
      <c r="D17" s="1" t="s">
        <v>3</v>
      </c>
      <c r="E17" s="1" t="s">
        <v>137</v>
      </c>
      <c r="F17" s="5">
        <v>45105</v>
      </c>
      <c r="G17" s="1"/>
      <c r="H17" s="5">
        <v>45105</v>
      </c>
      <c r="I17" s="3">
        <v>1</v>
      </c>
      <c r="J17" s="6">
        <v>41.75817</v>
      </c>
      <c r="K17" s="6">
        <v>151002.97</v>
      </c>
      <c r="L17" s="6">
        <v>3616.129969297026</v>
      </c>
      <c r="M17" s="6">
        <v>151002.97</v>
      </c>
      <c r="N17" s="6">
        <v>3616.129969297026</v>
      </c>
      <c r="O17" s="4" t="s">
        <v>140</v>
      </c>
      <c r="P17" s="6">
        <v>0</v>
      </c>
      <c r="Q17" s="6">
        <v>0</v>
      </c>
      <c r="R17" s="1" t="s">
        <v>140</v>
      </c>
      <c r="S17" s="1" t="s">
        <v>30</v>
      </c>
      <c r="T17" s="7" t="str">
        <f>HYPERLINK("https://my.zakupivli.pro/cabinet/purchases/state_purchase/view/43603840")</f>
        <v>https://my.zakupivli.pro/cabinet/purchases/state_purchase/view/43603840</v>
      </c>
      <c r="U17" s="1" t="s">
        <v>222</v>
      </c>
      <c r="V17" s="3">
        <v>0</v>
      </c>
      <c r="W17" s="1"/>
      <c r="X17" s="1" t="s">
        <v>2</v>
      </c>
      <c r="Y17" s="6">
        <v>118336.22</v>
      </c>
      <c r="Z17" s="1" t="s">
        <v>123</v>
      </c>
      <c r="AA17" s="1" t="s">
        <v>223</v>
      </c>
      <c r="AB17" s="1"/>
      <c r="AC17" s="1"/>
      <c r="AD17" s="1"/>
    </row>
    <row r="18" spans="1:30" ht="51.75">
      <c r="A18" s="3">
        <v>18</v>
      </c>
      <c r="B18" s="1" t="s">
        <v>101</v>
      </c>
      <c r="C18" s="4" t="s">
        <v>180</v>
      </c>
      <c r="D18" s="1" t="s">
        <v>79</v>
      </c>
      <c r="E18" s="1" t="s">
        <v>137</v>
      </c>
      <c r="F18" s="5">
        <v>45118</v>
      </c>
      <c r="G18" s="1"/>
      <c r="H18" s="5">
        <v>45118</v>
      </c>
      <c r="I18" s="3">
        <v>1</v>
      </c>
      <c r="J18" s="6">
        <v>3</v>
      </c>
      <c r="K18" s="6">
        <v>1500</v>
      </c>
      <c r="L18" s="6">
        <v>500</v>
      </c>
      <c r="M18" s="6">
        <v>1500</v>
      </c>
      <c r="N18" s="6">
        <v>500</v>
      </c>
      <c r="O18" s="4" t="s">
        <v>141</v>
      </c>
      <c r="P18" s="6">
        <v>0</v>
      </c>
      <c r="Q18" s="6">
        <v>0</v>
      </c>
      <c r="R18" s="1" t="s">
        <v>141</v>
      </c>
      <c r="S18" s="1" t="s">
        <v>46</v>
      </c>
      <c r="T18" s="7" t="str">
        <f>HYPERLINK("https://my.zakupivli.pro/cabinet/purchases/state_purchase/view/43847772")</f>
        <v>https://my.zakupivli.pro/cabinet/purchases/state_purchase/view/43847772</v>
      </c>
      <c r="U18" s="1" t="s">
        <v>222</v>
      </c>
      <c r="V18" s="3">
        <v>0</v>
      </c>
      <c r="W18" s="1"/>
      <c r="X18" s="1" t="s">
        <v>5</v>
      </c>
      <c r="Y18" s="6">
        <v>1500</v>
      </c>
      <c r="Z18" s="1" t="s">
        <v>123</v>
      </c>
      <c r="AA18" s="1" t="s">
        <v>223</v>
      </c>
      <c r="AB18" s="1"/>
      <c r="AC18" s="1"/>
      <c r="AD18" s="1"/>
    </row>
    <row r="19" spans="1:30" ht="77.25">
      <c r="A19" s="3">
        <v>19</v>
      </c>
      <c r="B19" s="1" t="s">
        <v>102</v>
      </c>
      <c r="C19" s="4" t="s">
        <v>183</v>
      </c>
      <c r="D19" s="1" t="s">
        <v>79</v>
      </c>
      <c r="E19" s="1" t="s">
        <v>137</v>
      </c>
      <c r="F19" s="5">
        <v>45118</v>
      </c>
      <c r="G19" s="1"/>
      <c r="H19" s="5">
        <v>45118</v>
      </c>
      <c r="I19" s="3">
        <v>1</v>
      </c>
      <c r="J19" s="6">
        <v>2</v>
      </c>
      <c r="K19" s="6">
        <v>840</v>
      </c>
      <c r="L19" s="6">
        <v>420</v>
      </c>
      <c r="M19" s="6">
        <v>840</v>
      </c>
      <c r="N19" s="6">
        <v>420</v>
      </c>
      <c r="O19" s="4" t="s">
        <v>209</v>
      </c>
      <c r="P19" s="6">
        <v>0</v>
      </c>
      <c r="Q19" s="6">
        <v>0</v>
      </c>
      <c r="R19" s="1" t="s">
        <v>209</v>
      </c>
      <c r="S19" s="1" t="s">
        <v>48</v>
      </c>
      <c r="T19" s="7" t="str">
        <f>HYPERLINK("https://my.zakupivli.pro/cabinet/purchases/state_purchase/view/43848108")</f>
        <v>https://my.zakupivli.pro/cabinet/purchases/state_purchase/view/43848108</v>
      </c>
      <c r="U19" s="1" t="s">
        <v>222</v>
      </c>
      <c r="V19" s="3">
        <v>0</v>
      </c>
      <c r="W19" s="1"/>
      <c r="X19" s="1" t="s">
        <v>68</v>
      </c>
      <c r="Y19" s="6">
        <v>840</v>
      </c>
      <c r="Z19" s="1" t="s">
        <v>123</v>
      </c>
      <c r="AA19" s="1" t="s">
        <v>223</v>
      </c>
      <c r="AB19" s="1"/>
      <c r="AC19" s="1"/>
      <c r="AD19" s="1"/>
    </row>
    <row r="20" spans="1:30" ht="39">
      <c r="A20" s="3">
        <v>20</v>
      </c>
      <c r="B20" s="1" t="s">
        <v>103</v>
      </c>
      <c r="C20" s="4" t="s">
        <v>182</v>
      </c>
      <c r="D20" s="1" t="s">
        <v>80</v>
      </c>
      <c r="E20" s="1" t="s">
        <v>137</v>
      </c>
      <c r="F20" s="5">
        <v>45118</v>
      </c>
      <c r="G20" s="1"/>
      <c r="H20" s="5">
        <v>45118</v>
      </c>
      <c r="I20" s="3">
        <v>1</v>
      </c>
      <c r="J20" s="6">
        <v>2</v>
      </c>
      <c r="K20" s="6">
        <v>700</v>
      </c>
      <c r="L20" s="6">
        <v>350</v>
      </c>
      <c r="M20" s="6">
        <v>700</v>
      </c>
      <c r="N20" s="6">
        <v>350</v>
      </c>
      <c r="O20" s="4" t="s">
        <v>210</v>
      </c>
      <c r="P20" s="6">
        <v>0</v>
      </c>
      <c r="Q20" s="6">
        <v>0</v>
      </c>
      <c r="R20" s="1" t="s">
        <v>210</v>
      </c>
      <c r="S20" s="1" t="s">
        <v>34</v>
      </c>
      <c r="T20" s="7" t="str">
        <f>HYPERLINK("https://my.zakupivli.pro/cabinet/purchases/state_purchase/view/43848686")</f>
        <v>https://my.zakupivli.pro/cabinet/purchases/state_purchase/view/43848686</v>
      </c>
      <c r="U20" s="1" t="s">
        <v>222</v>
      </c>
      <c r="V20" s="3">
        <v>0</v>
      </c>
      <c r="W20" s="1"/>
      <c r="X20" s="1" t="s">
        <v>7</v>
      </c>
      <c r="Y20" s="6">
        <v>700</v>
      </c>
      <c r="Z20" s="1" t="s">
        <v>123</v>
      </c>
      <c r="AA20" s="1" t="s">
        <v>223</v>
      </c>
      <c r="AB20" s="1"/>
      <c r="AC20" s="1"/>
      <c r="AD20" s="1"/>
    </row>
    <row r="21" spans="1:30" ht="51.75">
      <c r="A21" s="3">
        <v>21</v>
      </c>
      <c r="B21" s="1" t="s">
        <v>104</v>
      </c>
      <c r="C21" s="4" t="s">
        <v>181</v>
      </c>
      <c r="D21" s="1" t="s">
        <v>79</v>
      </c>
      <c r="E21" s="1" t="s">
        <v>137</v>
      </c>
      <c r="F21" s="5">
        <v>45118</v>
      </c>
      <c r="G21" s="1"/>
      <c r="H21" s="5">
        <v>45118</v>
      </c>
      <c r="I21" s="3">
        <v>1</v>
      </c>
      <c r="J21" s="6">
        <v>2</v>
      </c>
      <c r="K21" s="6">
        <v>1520</v>
      </c>
      <c r="L21" s="6">
        <v>760</v>
      </c>
      <c r="M21" s="6">
        <v>1520</v>
      </c>
      <c r="N21" s="6">
        <v>760</v>
      </c>
      <c r="O21" s="4" t="s">
        <v>209</v>
      </c>
      <c r="P21" s="6">
        <v>0</v>
      </c>
      <c r="Q21" s="6">
        <v>0</v>
      </c>
      <c r="R21" s="1" t="s">
        <v>209</v>
      </c>
      <c r="S21" s="1" t="s">
        <v>48</v>
      </c>
      <c r="T21" s="7" t="str">
        <f>HYPERLINK("https://my.zakupivli.pro/cabinet/purchases/state_purchase/view/43849187")</f>
        <v>https://my.zakupivli.pro/cabinet/purchases/state_purchase/view/43849187</v>
      </c>
      <c r="U21" s="1" t="s">
        <v>222</v>
      </c>
      <c r="V21" s="3">
        <v>0</v>
      </c>
      <c r="W21" s="1"/>
      <c r="X21" s="1" t="s">
        <v>78</v>
      </c>
      <c r="Y21" s="6">
        <v>1520</v>
      </c>
      <c r="Z21" s="1" t="s">
        <v>123</v>
      </c>
      <c r="AA21" s="1" t="s">
        <v>223</v>
      </c>
      <c r="AB21" s="1"/>
      <c r="AC21" s="1"/>
      <c r="AD21" s="1"/>
    </row>
    <row r="22" spans="1:30" ht="39">
      <c r="A22" s="3">
        <v>22</v>
      </c>
      <c r="B22" s="1" t="s">
        <v>105</v>
      </c>
      <c r="C22" s="4" t="s">
        <v>174</v>
      </c>
      <c r="D22" s="1" t="s">
        <v>74</v>
      </c>
      <c r="E22" s="1" t="s">
        <v>137</v>
      </c>
      <c r="F22" s="5">
        <v>45119</v>
      </c>
      <c r="G22" s="1"/>
      <c r="H22" s="5">
        <v>45119</v>
      </c>
      <c r="I22" s="3">
        <v>1</v>
      </c>
      <c r="J22" s="6">
        <v>1</v>
      </c>
      <c r="K22" s="6">
        <v>99993.6</v>
      </c>
      <c r="L22" s="6">
        <v>99993.6</v>
      </c>
      <c r="M22" s="6">
        <v>99993.6</v>
      </c>
      <c r="N22" s="6">
        <v>99993.6</v>
      </c>
      <c r="O22" s="4" t="s">
        <v>213</v>
      </c>
      <c r="P22" s="6">
        <v>0</v>
      </c>
      <c r="Q22" s="6">
        <v>0</v>
      </c>
      <c r="R22" s="1" t="s">
        <v>213</v>
      </c>
      <c r="S22" s="1" t="s">
        <v>43</v>
      </c>
      <c r="T22" s="7" t="str">
        <f>HYPERLINK("https://my.zakupivli.pro/cabinet/purchases/state_purchase/view/43871997")</f>
        <v>https://my.zakupivli.pro/cabinet/purchases/state_purchase/view/43871997</v>
      </c>
      <c r="U22" s="1" t="s">
        <v>222</v>
      </c>
      <c r="V22" s="3">
        <v>0</v>
      </c>
      <c r="W22" s="1"/>
      <c r="X22" s="1" t="s">
        <v>6</v>
      </c>
      <c r="Y22" s="6">
        <v>99993.6</v>
      </c>
      <c r="Z22" s="1" t="s">
        <v>123</v>
      </c>
      <c r="AA22" s="1" t="s">
        <v>223</v>
      </c>
      <c r="AB22" s="1"/>
      <c r="AC22" s="1"/>
      <c r="AD22" s="1"/>
    </row>
    <row r="23" spans="1:30" ht="51.75">
      <c r="A23" s="3">
        <v>23</v>
      </c>
      <c r="B23" s="1" t="s">
        <v>106</v>
      </c>
      <c r="C23" s="4" t="s">
        <v>185</v>
      </c>
      <c r="D23" s="1" t="s">
        <v>69</v>
      </c>
      <c r="E23" s="1" t="s">
        <v>137</v>
      </c>
      <c r="F23" s="5">
        <v>45124</v>
      </c>
      <c r="G23" s="1"/>
      <c r="H23" s="5">
        <v>45124</v>
      </c>
      <c r="I23" s="3">
        <v>1</v>
      </c>
      <c r="J23" s="6">
        <v>1</v>
      </c>
      <c r="K23" s="6">
        <v>4980</v>
      </c>
      <c r="L23" s="6">
        <v>4980</v>
      </c>
      <c r="M23" s="6">
        <v>4980</v>
      </c>
      <c r="N23" s="6">
        <v>4980</v>
      </c>
      <c r="O23" s="4" t="s">
        <v>206</v>
      </c>
      <c r="P23" s="6">
        <v>0</v>
      </c>
      <c r="Q23" s="6">
        <v>0</v>
      </c>
      <c r="R23" s="1" t="s">
        <v>206</v>
      </c>
      <c r="S23" s="1" t="s">
        <v>45</v>
      </c>
      <c r="T23" s="7" t="str">
        <f>HYPERLINK("https://my.zakupivli.pro/cabinet/purchases/state_purchase/view/43953300")</f>
        <v>https://my.zakupivli.pro/cabinet/purchases/state_purchase/view/43953300</v>
      </c>
      <c r="U23" s="1" t="s">
        <v>222</v>
      </c>
      <c r="V23" s="3">
        <v>0</v>
      </c>
      <c r="W23" s="1"/>
      <c r="X23" s="1" t="s">
        <v>8</v>
      </c>
      <c r="Y23" s="6">
        <v>4980</v>
      </c>
      <c r="Z23" s="1" t="s">
        <v>123</v>
      </c>
      <c r="AA23" s="1" t="s">
        <v>223</v>
      </c>
      <c r="AB23" s="1"/>
      <c r="AC23" s="1"/>
      <c r="AD23" s="1"/>
    </row>
    <row r="24" spans="1:30" ht="39">
      <c r="A24" s="3">
        <v>24</v>
      </c>
      <c r="B24" s="1" t="s">
        <v>107</v>
      </c>
      <c r="C24" s="4" t="s">
        <v>177</v>
      </c>
      <c r="D24" s="1" t="s">
        <v>58</v>
      </c>
      <c r="E24" s="1" t="s">
        <v>137</v>
      </c>
      <c r="F24" s="5">
        <v>45184</v>
      </c>
      <c r="G24" s="1"/>
      <c r="H24" s="5">
        <v>45184</v>
      </c>
      <c r="I24" s="3">
        <v>1</v>
      </c>
      <c r="J24" s="6">
        <v>1</v>
      </c>
      <c r="K24" s="6">
        <v>15800</v>
      </c>
      <c r="L24" s="6">
        <v>15800</v>
      </c>
      <c r="M24" s="6">
        <v>15800</v>
      </c>
      <c r="N24" s="6">
        <v>15800</v>
      </c>
      <c r="O24" s="4" t="s">
        <v>205</v>
      </c>
      <c r="P24" s="6">
        <v>0</v>
      </c>
      <c r="Q24" s="6">
        <v>0</v>
      </c>
      <c r="R24" s="1" t="s">
        <v>205</v>
      </c>
      <c r="S24" s="1" t="s">
        <v>49</v>
      </c>
      <c r="T24" s="7" t="str">
        <f>HYPERLINK("https://my.zakupivli.pro/cabinet/purchases/state_purchase/view/45199240")</f>
        <v>https://my.zakupivli.pro/cabinet/purchases/state_purchase/view/45199240</v>
      </c>
      <c r="U24" s="1" t="s">
        <v>222</v>
      </c>
      <c r="V24" s="3">
        <v>0</v>
      </c>
      <c r="W24" s="1"/>
      <c r="X24" s="1" t="s">
        <v>9</v>
      </c>
      <c r="Y24" s="6">
        <v>15800</v>
      </c>
      <c r="Z24" s="1" t="s">
        <v>123</v>
      </c>
      <c r="AA24" s="1" t="s">
        <v>223</v>
      </c>
      <c r="AB24" s="1"/>
      <c r="AC24" s="1"/>
      <c r="AD24" s="1"/>
    </row>
    <row r="25" spans="1:30" ht="64.5">
      <c r="A25" s="3">
        <v>25</v>
      </c>
      <c r="B25" s="1" t="s">
        <v>108</v>
      </c>
      <c r="C25" s="4" t="s">
        <v>184</v>
      </c>
      <c r="D25" s="1" t="s">
        <v>59</v>
      </c>
      <c r="E25" s="1" t="s">
        <v>137</v>
      </c>
      <c r="F25" s="5">
        <v>45184</v>
      </c>
      <c r="G25" s="1"/>
      <c r="H25" s="5">
        <v>45184</v>
      </c>
      <c r="I25" s="3">
        <v>1</v>
      </c>
      <c r="J25" s="6">
        <v>1</v>
      </c>
      <c r="K25" s="6">
        <v>15800</v>
      </c>
      <c r="L25" s="6">
        <v>15800</v>
      </c>
      <c r="M25" s="6">
        <v>15800</v>
      </c>
      <c r="N25" s="6">
        <v>15800</v>
      </c>
      <c r="O25" s="4" t="s">
        <v>205</v>
      </c>
      <c r="P25" s="6">
        <v>0</v>
      </c>
      <c r="Q25" s="6">
        <v>0</v>
      </c>
      <c r="R25" s="1" t="s">
        <v>205</v>
      </c>
      <c r="S25" s="1" t="s">
        <v>49</v>
      </c>
      <c r="T25" s="7" t="str">
        <f>HYPERLINK("https://my.zakupivli.pro/cabinet/purchases/state_purchase/view/45199795")</f>
        <v>https://my.zakupivli.pro/cabinet/purchases/state_purchase/view/45199795</v>
      </c>
      <c r="U25" s="1" t="s">
        <v>222</v>
      </c>
      <c r="V25" s="3">
        <v>0</v>
      </c>
      <c r="W25" s="1"/>
      <c r="X25" s="1" t="s">
        <v>9</v>
      </c>
      <c r="Y25" s="6">
        <v>15800</v>
      </c>
      <c r="Z25" s="1" t="s">
        <v>123</v>
      </c>
      <c r="AA25" s="1" t="s">
        <v>223</v>
      </c>
      <c r="AB25" s="1"/>
      <c r="AC25" s="1"/>
      <c r="AD25" s="1"/>
    </row>
    <row r="26" spans="1:30" ht="64.5">
      <c r="A26" s="3">
        <v>26</v>
      </c>
      <c r="B26" s="1" t="s">
        <v>109</v>
      </c>
      <c r="C26" s="4" t="s">
        <v>188</v>
      </c>
      <c r="D26" s="1" t="s">
        <v>54</v>
      </c>
      <c r="E26" s="1" t="s">
        <v>137</v>
      </c>
      <c r="F26" s="5">
        <v>45238</v>
      </c>
      <c r="G26" s="1"/>
      <c r="H26" s="5">
        <v>45238</v>
      </c>
      <c r="I26" s="3">
        <v>1</v>
      </c>
      <c r="J26" s="6">
        <v>1</v>
      </c>
      <c r="K26" s="6">
        <v>112558.64</v>
      </c>
      <c r="L26" s="6">
        <v>112558.64</v>
      </c>
      <c r="M26" s="6">
        <v>112558.64</v>
      </c>
      <c r="N26" s="6">
        <v>112558.64</v>
      </c>
      <c r="O26" s="4" t="s">
        <v>207</v>
      </c>
      <c r="P26" s="6">
        <v>0</v>
      </c>
      <c r="Q26" s="6">
        <v>0</v>
      </c>
      <c r="R26" s="1" t="s">
        <v>207</v>
      </c>
      <c r="S26" s="1" t="s">
        <v>50</v>
      </c>
      <c r="T26" s="7" t="str">
        <f>HYPERLINK("https://my.zakupivli.pro/cabinet/purchases/state_purchase/view/46506764")</f>
        <v>https://my.zakupivli.pro/cabinet/purchases/state_purchase/view/46506764</v>
      </c>
      <c r="U26" s="1" t="s">
        <v>222</v>
      </c>
      <c r="V26" s="3">
        <v>0</v>
      </c>
      <c r="W26" s="1"/>
      <c r="X26" s="1" t="s">
        <v>9</v>
      </c>
      <c r="Y26" s="6">
        <v>93899.85</v>
      </c>
      <c r="Z26" s="1" t="s">
        <v>123</v>
      </c>
      <c r="AA26" s="1" t="s">
        <v>223</v>
      </c>
      <c r="AB26" s="1"/>
      <c r="AC26" s="1"/>
      <c r="AD26" s="1"/>
    </row>
    <row r="27" spans="1:30" ht="77.25">
      <c r="A27" s="3">
        <v>27</v>
      </c>
      <c r="B27" s="1" t="s">
        <v>111</v>
      </c>
      <c r="C27" s="4" t="s">
        <v>162</v>
      </c>
      <c r="D27" s="1" t="s">
        <v>60</v>
      </c>
      <c r="E27" s="1" t="s">
        <v>137</v>
      </c>
      <c r="F27" s="5">
        <v>45259</v>
      </c>
      <c r="G27" s="1"/>
      <c r="H27" s="5">
        <v>45259</v>
      </c>
      <c r="I27" s="3">
        <v>1</v>
      </c>
      <c r="J27" s="6">
        <v>1</v>
      </c>
      <c r="K27" s="6">
        <v>49000</v>
      </c>
      <c r="L27" s="6">
        <v>49000</v>
      </c>
      <c r="M27" s="6">
        <v>49000</v>
      </c>
      <c r="N27" s="6">
        <v>49000</v>
      </c>
      <c r="O27" s="4" t="s">
        <v>158</v>
      </c>
      <c r="P27" s="6">
        <v>0</v>
      </c>
      <c r="Q27" s="6">
        <v>0</v>
      </c>
      <c r="R27" s="1" t="s">
        <v>158</v>
      </c>
      <c r="S27" s="1" t="s">
        <v>31</v>
      </c>
      <c r="T27" s="7" t="str">
        <f>HYPERLINK("https://my.zakupivli.pro/cabinet/purchases/state_purchase/view/47091103")</f>
        <v>https://my.zakupivli.pro/cabinet/purchases/state_purchase/view/47091103</v>
      </c>
      <c r="U27" s="1" t="s">
        <v>222</v>
      </c>
      <c r="V27" s="3">
        <v>0</v>
      </c>
      <c r="W27" s="1"/>
      <c r="X27" s="1" t="s">
        <v>63</v>
      </c>
      <c r="Y27" s="6">
        <v>49000</v>
      </c>
      <c r="Z27" s="1" t="s">
        <v>123</v>
      </c>
      <c r="AA27" s="1" t="s">
        <v>223</v>
      </c>
      <c r="AB27" s="1"/>
      <c r="AC27" s="1"/>
      <c r="AD27" s="1"/>
    </row>
    <row r="28" spans="1:30" ht="39">
      <c r="A28" s="3">
        <v>28</v>
      </c>
      <c r="B28" s="1" t="s">
        <v>112</v>
      </c>
      <c r="C28" s="4" t="s">
        <v>176</v>
      </c>
      <c r="D28" s="1" t="s">
        <v>58</v>
      </c>
      <c r="E28" s="1" t="s">
        <v>137</v>
      </c>
      <c r="F28" s="5">
        <v>45261</v>
      </c>
      <c r="G28" s="1"/>
      <c r="H28" s="5">
        <v>45261</v>
      </c>
      <c r="I28" s="3">
        <v>1</v>
      </c>
      <c r="J28" s="6">
        <v>1</v>
      </c>
      <c r="K28" s="6">
        <v>3120</v>
      </c>
      <c r="L28" s="6">
        <v>3120</v>
      </c>
      <c r="M28" s="6">
        <v>3120</v>
      </c>
      <c r="N28" s="6">
        <v>3120</v>
      </c>
      <c r="O28" s="4" t="s">
        <v>202</v>
      </c>
      <c r="P28" s="6">
        <v>0</v>
      </c>
      <c r="Q28" s="6">
        <v>0</v>
      </c>
      <c r="R28" s="1" t="s">
        <v>202</v>
      </c>
      <c r="S28" s="1" t="s">
        <v>36</v>
      </c>
      <c r="T28" s="7" t="str">
        <f>HYPERLINK("https://my.zakupivli.pro/cabinet/purchases/state_purchase/view/47158149")</f>
        <v>https://my.zakupivli.pro/cabinet/purchases/state_purchase/view/47158149</v>
      </c>
      <c r="U28" s="1" t="s">
        <v>222</v>
      </c>
      <c r="V28" s="3">
        <v>0</v>
      </c>
      <c r="W28" s="1"/>
      <c r="X28" s="1" t="s">
        <v>11</v>
      </c>
      <c r="Y28" s="6">
        <v>3120</v>
      </c>
      <c r="Z28" s="1" t="s">
        <v>123</v>
      </c>
      <c r="AA28" s="1" t="s">
        <v>223</v>
      </c>
      <c r="AB28" s="1"/>
      <c r="AC28" s="1"/>
      <c r="AD28" s="1"/>
    </row>
    <row r="29" spans="1:30" ht="39">
      <c r="A29" s="3">
        <v>29</v>
      </c>
      <c r="B29" s="1" t="s">
        <v>113</v>
      </c>
      <c r="C29" s="4" t="s">
        <v>179</v>
      </c>
      <c r="D29" s="1" t="s">
        <v>53</v>
      </c>
      <c r="E29" s="1" t="s">
        <v>137</v>
      </c>
      <c r="F29" s="5">
        <v>45261</v>
      </c>
      <c r="G29" s="1"/>
      <c r="H29" s="5">
        <v>45261</v>
      </c>
      <c r="I29" s="3">
        <v>1</v>
      </c>
      <c r="J29" s="6">
        <v>1</v>
      </c>
      <c r="K29" s="6">
        <v>106205.28</v>
      </c>
      <c r="L29" s="6">
        <v>106205.28</v>
      </c>
      <c r="M29" s="6">
        <v>106205.28</v>
      </c>
      <c r="N29" s="6">
        <v>106205.28</v>
      </c>
      <c r="O29" s="4" t="s">
        <v>206</v>
      </c>
      <c r="P29" s="6">
        <v>0</v>
      </c>
      <c r="Q29" s="6">
        <v>0</v>
      </c>
      <c r="R29" s="1" t="s">
        <v>206</v>
      </c>
      <c r="S29" s="1" t="s">
        <v>45</v>
      </c>
      <c r="T29" s="7" t="str">
        <f>HYPERLINK("https://my.zakupivli.pro/cabinet/purchases/state_purchase/view/47168655")</f>
        <v>https://my.zakupivli.pro/cabinet/purchases/state_purchase/view/47168655</v>
      </c>
      <c r="U29" s="1" t="s">
        <v>222</v>
      </c>
      <c r="V29" s="3">
        <v>0</v>
      </c>
      <c r="W29" s="1"/>
      <c r="X29" s="1" t="s">
        <v>138</v>
      </c>
      <c r="Y29" s="6">
        <v>106205.28</v>
      </c>
      <c r="Z29" s="1" t="s">
        <v>123</v>
      </c>
      <c r="AA29" s="1" t="s">
        <v>223</v>
      </c>
      <c r="AB29" s="1"/>
      <c r="AC29" s="1"/>
      <c r="AD29" s="1"/>
    </row>
    <row r="30" spans="1:30" ht="39">
      <c r="A30" s="3">
        <v>30</v>
      </c>
      <c r="B30" s="1" t="s">
        <v>114</v>
      </c>
      <c r="C30" s="4" t="s">
        <v>190</v>
      </c>
      <c r="D30" s="1" t="s">
        <v>41</v>
      </c>
      <c r="E30" s="1" t="s">
        <v>137</v>
      </c>
      <c r="F30" s="5">
        <v>45268</v>
      </c>
      <c r="G30" s="1"/>
      <c r="H30" s="5">
        <v>45268</v>
      </c>
      <c r="I30" s="3">
        <v>1</v>
      </c>
      <c r="J30" s="6">
        <v>348</v>
      </c>
      <c r="K30" s="6">
        <v>12290.46</v>
      </c>
      <c r="L30" s="6">
        <v>35.31741379310345</v>
      </c>
      <c r="M30" s="6">
        <v>12290.46</v>
      </c>
      <c r="N30" s="6">
        <v>35.31741379310345</v>
      </c>
      <c r="O30" s="4" t="s">
        <v>204</v>
      </c>
      <c r="P30" s="6">
        <v>0</v>
      </c>
      <c r="Q30" s="6">
        <v>0</v>
      </c>
      <c r="R30" s="1" t="s">
        <v>204</v>
      </c>
      <c r="S30" s="1" t="s">
        <v>32</v>
      </c>
      <c r="T30" s="7" t="str">
        <f>HYPERLINK("https://my.zakupivli.pro/cabinet/purchases/state_purchase/view/47419452")</f>
        <v>https://my.zakupivli.pro/cabinet/purchases/state_purchase/view/47419452</v>
      </c>
      <c r="U30" s="1" t="s">
        <v>222</v>
      </c>
      <c r="V30" s="3">
        <v>0</v>
      </c>
      <c r="W30" s="1"/>
      <c r="X30" s="1" t="s">
        <v>15</v>
      </c>
      <c r="Y30" s="6">
        <v>12290.46</v>
      </c>
      <c r="Z30" s="1" t="s">
        <v>123</v>
      </c>
      <c r="AA30" s="1" t="s">
        <v>223</v>
      </c>
      <c r="AB30" s="1"/>
      <c r="AC30" s="1"/>
      <c r="AD30" s="1"/>
    </row>
    <row r="31" spans="1:30" ht="39">
      <c r="A31" s="3">
        <v>31</v>
      </c>
      <c r="B31" s="1" t="s">
        <v>115</v>
      </c>
      <c r="C31" s="4" t="s">
        <v>152</v>
      </c>
      <c r="D31" s="1" t="s">
        <v>33</v>
      </c>
      <c r="E31" s="1" t="s">
        <v>137</v>
      </c>
      <c r="F31" s="5">
        <v>45268</v>
      </c>
      <c r="G31" s="1"/>
      <c r="H31" s="5">
        <v>45268</v>
      </c>
      <c r="I31" s="3">
        <v>1</v>
      </c>
      <c r="J31" s="6">
        <v>50</v>
      </c>
      <c r="K31" s="6">
        <v>8130</v>
      </c>
      <c r="L31" s="6">
        <v>162.6</v>
      </c>
      <c r="M31" s="6">
        <v>8130</v>
      </c>
      <c r="N31" s="6">
        <v>162.6</v>
      </c>
      <c r="O31" s="4" t="s">
        <v>204</v>
      </c>
      <c r="P31" s="6">
        <v>0</v>
      </c>
      <c r="Q31" s="6">
        <v>0</v>
      </c>
      <c r="R31" s="1" t="s">
        <v>204</v>
      </c>
      <c r="S31" s="1" t="s">
        <v>32</v>
      </c>
      <c r="T31" s="7" t="str">
        <f>HYPERLINK("https://my.zakupivli.pro/cabinet/purchases/state_purchase/view/47422510")</f>
        <v>https://my.zakupivli.pro/cabinet/purchases/state_purchase/view/47422510</v>
      </c>
      <c r="U31" s="1" t="s">
        <v>222</v>
      </c>
      <c r="V31" s="3">
        <v>0</v>
      </c>
      <c r="W31" s="1"/>
      <c r="X31" s="1" t="s">
        <v>14</v>
      </c>
      <c r="Y31" s="6">
        <v>8130</v>
      </c>
      <c r="Z31" s="1" t="s">
        <v>123</v>
      </c>
      <c r="AA31" s="1" t="s">
        <v>223</v>
      </c>
      <c r="AB31" s="1"/>
      <c r="AC31" s="1"/>
      <c r="AD31" s="1"/>
    </row>
    <row r="32" spans="1:30" ht="39">
      <c r="A32" s="3">
        <v>32</v>
      </c>
      <c r="B32" s="1" t="s">
        <v>116</v>
      </c>
      <c r="C32" s="4" t="s">
        <v>178</v>
      </c>
      <c r="D32" s="1" t="s">
        <v>3</v>
      </c>
      <c r="E32" s="1" t="s">
        <v>137</v>
      </c>
      <c r="F32" s="5">
        <v>45273</v>
      </c>
      <c r="G32" s="1"/>
      <c r="H32" s="5">
        <v>45273</v>
      </c>
      <c r="I32" s="3">
        <v>1</v>
      </c>
      <c r="J32" s="6">
        <v>24.20486</v>
      </c>
      <c r="K32" s="6">
        <v>58666.77</v>
      </c>
      <c r="L32" s="6">
        <v>2423.7599391196645</v>
      </c>
      <c r="M32" s="6">
        <v>58666.77</v>
      </c>
      <c r="N32" s="6">
        <v>2423.7599391196645</v>
      </c>
      <c r="O32" s="4" t="s">
        <v>140</v>
      </c>
      <c r="P32" s="6">
        <v>0</v>
      </c>
      <c r="Q32" s="6">
        <v>0</v>
      </c>
      <c r="R32" s="1" t="s">
        <v>140</v>
      </c>
      <c r="S32" s="1" t="s">
        <v>30</v>
      </c>
      <c r="T32" s="7" t="str">
        <f>HYPERLINK("https://my.zakupivli.pro/cabinet/purchases/state_purchase/view/47597207")</f>
        <v>https://my.zakupivli.pro/cabinet/purchases/state_purchase/view/47597207</v>
      </c>
      <c r="U32" s="1" t="s">
        <v>222</v>
      </c>
      <c r="V32" s="3">
        <v>0</v>
      </c>
      <c r="W32" s="1"/>
      <c r="X32" s="1" t="s">
        <v>2</v>
      </c>
      <c r="Y32" s="6">
        <v>58666.77</v>
      </c>
      <c r="Z32" s="1" t="s">
        <v>123</v>
      </c>
      <c r="AA32" s="1" t="s">
        <v>223</v>
      </c>
      <c r="AB32" s="1"/>
      <c r="AC32" s="1"/>
      <c r="AD32" s="1"/>
    </row>
    <row r="33" spans="1:30" ht="39">
      <c r="A33" s="3">
        <v>33</v>
      </c>
      <c r="B33" s="1" t="s">
        <v>117</v>
      </c>
      <c r="C33" s="4" t="s">
        <v>159</v>
      </c>
      <c r="D33" s="1" t="s">
        <v>77</v>
      </c>
      <c r="E33" s="1" t="s">
        <v>137</v>
      </c>
      <c r="F33" s="5">
        <v>45275</v>
      </c>
      <c r="G33" s="1"/>
      <c r="H33" s="5">
        <v>45276</v>
      </c>
      <c r="I33" s="3">
        <v>1</v>
      </c>
      <c r="J33" s="6">
        <v>5</v>
      </c>
      <c r="K33" s="6">
        <v>6614.4</v>
      </c>
      <c r="L33" s="6">
        <v>1322.88</v>
      </c>
      <c r="M33" s="6">
        <v>6614.4</v>
      </c>
      <c r="N33" s="6">
        <v>1322.88</v>
      </c>
      <c r="O33" s="4" t="s">
        <v>201</v>
      </c>
      <c r="P33" s="6">
        <v>0</v>
      </c>
      <c r="Q33" s="6">
        <v>0</v>
      </c>
      <c r="R33" s="1" t="s">
        <v>201</v>
      </c>
      <c r="S33" s="1" t="s">
        <v>16</v>
      </c>
      <c r="T33" s="7" t="str">
        <f>HYPERLINK("https://my.zakupivli.pro/cabinet/purchases/state_purchase/view/47671736")</f>
        <v>https://my.zakupivli.pro/cabinet/purchases/state_purchase/view/47671736</v>
      </c>
      <c r="U33" s="1" t="s">
        <v>222</v>
      </c>
      <c r="V33" s="3">
        <v>0</v>
      </c>
      <c r="W33" s="1"/>
      <c r="X33" s="1" t="s">
        <v>133</v>
      </c>
      <c r="Y33" s="6">
        <v>6614.4</v>
      </c>
      <c r="Z33" s="1" t="s">
        <v>123</v>
      </c>
      <c r="AA33" s="1" t="s">
        <v>220</v>
      </c>
      <c r="AB33" s="1"/>
      <c r="AC33" s="1"/>
      <c r="AD33" s="1"/>
    </row>
    <row r="34" spans="1:30" ht="39">
      <c r="A34" s="3">
        <v>34</v>
      </c>
      <c r="B34" s="1" t="s">
        <v>118</v>
      </c>
      <c r="C34" s="4" t="s">
        <v>172</v>
      </c>
      <c r="D34" s="1" t="s">
        <v>75</v>
      </c>
      <c r="E34" s="1" t="s">
        <v>137</v>
      </c>
      <c r="F34" s="5">
        <v>45279</v>
      </c>
      <c r="G34" s="1"/>
      <c r="H34" s="5">
        <v>45279</v>
      </c>
      <c r="I34" s="3">
        <v>1</v>
      </c>
      <c r="J34" s="6">
        <v>1</v>
      </c>
      <c r="K34" s="6">
        <v>8000</v>
      </c>
      <c r="L34" s="6">
        <v>8000</v>
      </c>
      <c r="M34" s="6">
        <v>8000</v>
      </c>
      <c r="N34" s="6">
        <v>8000</v>
      </c>
      <c r="O34" s="4" t="s">
        <v>217</v>
      </c>
      <c r="P34" s="6">
        <v>0</v>
      </c>
      <c r="Q34" s="6">
        <v>0</v>
      </c>
      <c r="R34" s="1" t="s">
        <v>217</v>
      </c>
      <c r="S34" s="1" t="s">
        <v>25</v>
      </c>
      <c r="T34" s="7" t="str">
        <f>HYPERLINK("https://my.zakupivli.pro/cabinet/purchases/state_purchase/view/47811989")</f>
        <v>https://my.zakupivli.pro/cabinet/purchases/state_purchase/view/47811989</v>
      </c>
      <c r="U34" s="1" t="s">
        <v>222</v>
      </c>
      <c r="V34" s="3">
        <v>0</v>
      </c>
      <c r="W34" s="1"/>
      <c r="X34" s="1" t="s">
        <v>10</v>
      </c>
      <c r="Y34" s="6">
        <v>8000</v>
      </c>
      <c r="Z34" s="1" t="s">
        <v>123</v>
      </c>
      <c r="AA34" s="1" t="s">
        <v>223</v>
      </c>
      <c r="AB34" s="1"/>
      <c r="AC34" s="1"/>
      <c r="AD34" s="1"/>
    </row>
    <row r="35" spans="1:30" ht="39">
      <c r="A35" s="3">
        <v>35</v>
      </c>
      <c r="B35" s="1" t="s">
        <v>119</v>
      </c>
      <c r="C35" s="4" t="s">
        <v>169</v>
      </c>
      <c r="D35" s="1" t="s">
        <v>76</v>
      </c>
      <c r="E35" s="1" t="s">
        <v>137</v>
      </c>
      <c r="F35" s="5">
        <v>45279</v>
      </c>
      <c r="G35" s="1"/>
      <c r="H35" s="5">
        <v>45279</v>
      </c>
      <c r="I35" s="3">
        <v>1</v>
      </c>
      <c r="J35" s="6">
        <v>1</v>
      </c>
      <c r="K35" s="6">
        <v>13000</v>
      </c>
      <c r="L35" s="6">
        <v>13000</v>
      </c>
      <c r="M35" s="6">
        <v>13000</v>
      </c>
      <c r="N35" s="6">
        <v>13000</v>
      </c>
      <c r="O35" s="4" t="s">
        <v>217</v>
      </c>
      <c r="P35" s="6">
        <v>0</v>
      </c>
      <c r="Q35" s="6">
        <v>0</v>
      </c>
      <c r="R35" s="1" t="s">
        <v>217</v>
      </c>
      <c r="S35" s="1" t="s">
        <v>25</v>
      </c>
      <c r="T35" s="7" t="str">
        <f>HYPERLINK("https://my.zakupivli.pro/cabinet/purchases/state_purchase/view/47812268")</f>
        <v>https://my.zakupivli.pro/cabinet/purchases/state_purchase/view/47812268</v>
      </c>
      <c r="U35" s="1" t="s">
        <v>222</v>
      </c>
      <c r="V35" s="3">
        <v>0</v>
      </c>
      <c r="W35" s="1"/>
      <c r="X35" s="1" t="s">
        <v>12</v>
      </c>
      <c r="Y35" s="6">
        <v>13000</v>
      </c>
      <c r="Z35" s="1" t="s">
        <v>123</v>
      </c>
      <c r="AA35" s="1" t="s">
        <v>223</v>
      </c>
      <c r="AB35" s="1"/>
      <c r="AC35" s="1"/>
      <c r="AD35" s="1"/>
    </row>
    <row r="36" spans="1:30" ht="51.75">
      <c r="A36" s="3">
        <v>36</v>
      </c>
      <c r="B36" s="1" t="s">
        <v>120</v>
      </c>
      <c r="C36" s="4" t="s">
        <v>171</v>
      </c>
      <c r="D36" s="1" t="s">
        <v>61</v>
      </c>
      <c r="E36" s="1" t="s">
        <v>137</v>
      </c>
      <c r="F36" s="5">
        <v>45279</v>
      </c>
      <c r="G36" s="1"/>
      <c r="H36" s="5">
        <v>45279</v>
      </c>
      <c r="I36" s="3">
        <v>1</v>
      </c>
      <c r="J36" s="6">
        <v>1</v>
      </c>
      <c r="K36" s="6">
        <v>22000</v>
      </c>
      <c r="L36" s="6">
        <v>22000</v>
      </c>
      <c r="M36" s="6">
        <v>22000</v>
      </c>
      <c r="N36" s="6">
        <v>22000</v>
      </c>
      <c r="O36" s="4" t="s">
        <v>194</v>
      </c>
      <c r="P36" s="6">
        <v>0</v>
      </c>
      <c r="Q36" s="6">
        <v>0</v>
      </c>
      <c r="R36" s="1" t="s">
        <v>194</v>
      </c>
      <c r="S36" s="1" t="s">
        <v>29</v>
      </c>
      <c r="T36" s="7" t="str">
        <f>HYPERLINK("https://my.zakupivli.pro/cabinet/purchases/state_purchase/view/47812761")</f>
        <v>https://my.zakupivli.pro/cabinet/purchases/state_purchase/view/47812761</v>
      </c>
      <c r="U36" s="1" t="s">
        <v>222</v>
      </c>
      <c r="V36" s="3">
        <v>0</v>
      </c>
      <c r="W36" s="1"/>
      <c r="X36" s="1" t="s">
        <v>18</v>
      </c>
      <c r="Y36" s="6">
        <v>22000</v>
      </c>
      <c r="Z36" s="1" t="s">
        <v>123</v>
      </c>
      <c r="AA36" s="1" t="s">
        <v>223</v>
      </c>
      <c r="AB36" s="1"/>
      <c r="AC36" s="1"/>
      <c r="AD36" s="1"/>
    </row>
    <row r="37" spans="1:30" ht="39">
      <c r="A37" s="3">
        <v>37</v>
      </c>
      <c r="B37" s="1" t="s">
        <v>121</v>
      </c>
      <c r="C37" s="4" t="s">
        <v>163</v>
      </c>
      <c r="D37" s="1" t="s">
        <v>84</v>
      </c>
      <c r="E37" s="1" t="s">
        <v>137</v>
      </c>
      <c r="F37" s="5">
        <v>45279</v>
      </c>
      <c r="G37" s="1"/>
      <c r="H37" s="5">
        <v>45279</v>
      </c>
      <c r="I37" s="3">
        <v>1</v>
      </c>
      <c r="J37" s="6">
        <v>1</v>
      </c>
      <c r="K37" s="6">
        <v>7000</v>
      </c>
      <c r="L37" s="6">
        <v>7000</v>
      </c>
      <c r="M37" s="6">
        <v>7000</v>
      </c>
      <c r="N37" s="6">
        <v>7000</v>
      </c>
      <c r="O37" s="4" t="s">
        <v>194</v>
      </c>
      <c r="P37" s="6">
        <v>0</v>
      </c>
      <c r="Q37" s="6">
        <v>0</v>
      </c>
      <c r="R37" s="1" t="s">
        <v>194</v>
      </c>
      <c r="S37" s="1" t="s">
        <v>29</v>
      </c>
      <c r="T37" s="7" t="str">
        <f>HYPERLINK("https://my.zakupivli.pro/cabinet/purchases/state_purchase/view/47813056")</f>
        <v>https://my.zakupivli.pro/cabinet/purchases/state_purchase/view/47813056</v>
      </c>
      <c r="U37" s="1" t="s">
        <v>222</v>
      </c>
      <c r="V37" s="3">
        <v>0</v>
      </c>
      <c r="W37" s="1"/>
      <c r="X37" s="1" t="s">
        <v>20</v>
      </c>
      <c r="Y37" s="6">
        <v>7000</v>
      </c>
      <c r="Z37" s="1" t="s">
        <v>123</v>
      </c>
      <c r="AA37" s="1" t="s">
        <v>223</v>
      </c>
      <c r="AB37" s="1"/>
      <c r="AC37" s="1"/>
      <c r="AD37" s="1"/>
    </row>
    <row r="38" spans="1:30" ht="39">
      <c r="A38" s="3">
        <v>38</v>
      </c>
      <c r="B38" s="1" t="s">
        <v>122</v>
      </c>
      <c r="C38" s="4" t="s">
        <v>165</v>
      </c>
      <c r="D38" s="1" t="s">
        <v>57</v>
      </c>
      <c r="E38" s="1" t="s">
        <v>137</v>
      </c>
      <c r="F38" s="5">
        <v>45279</v>
      </c>
      <c r="G38" s="1"/>
      <c r="H38" s="5">
        <v>45279</v>
      </c>
      <c r="I38" s="3">
        <v>1</v>
      </c>
      <c r="J38" s="6">
        <v>1</v>
      </c>
      <c r="K38" s="6">
        <v>6000</v>
      </c>
      <c r="L38" s="6">
        <v>6000</v>
      </c>
      <c r="M38" s="6">
        <v>6000</v>
      </c>
      <c r="N38" s="6">
        <v>6000</v>
      </c>
      <c r="O38" s="4" t="s">
        <v>147</v>
      </c>
      <c r="P38" s="6">
        <v>0</v>
      </c>
      <c r="Q38" s="6">
        <v>0</v>
      </c>
      <c r="R38" s="1" t="s">
        <v>147</v>
      </c>
      <c r="S38" s="1" t="s">
        <v>26</v>
      </c>
      <c r="T38" s="7" t="str">
        <f>HYPERLINK("https://my.zakupivli.pro/cabinet/purchases/state_purchase/view/47814501")</f>
        <v>https://my.zakupivli.pro/cabinet/purchases/state_purchase/view/47814501</v>
      </c>
      <c r="U38" s="1" t="s">
        <v>222</v>
      </c>
      <c r="V38" s="3">
        <v>0</v>
      </c>
      <c r="W38" s="1"/>
      <c r="X38" s="1" t="s">
        <v>22</v>
      </c>
      <c r="Y38" s="6">
        <v>6000</v>
      </c>
      <c r="Z38" s="1" t="s">
        <v>123</v>
      </c>
      <c r="AA38" s="1" t="s">
        <v>223</v>
      </c>
      <c r="AB38" s="1"/>
      <c r="AC38" s="1"/>
      <c r="AD38" s="1"/>
    </row>
    <row r="39" spans="1:30" ht="64.5">
      <c r="A39" s="3">
        <v>39</v>
      </c>
      <c r="B39" s="1" t="s">
        <v>110</v>
      </c>
      <c r="C39" s="4" t="s">
        <v>189</v>
      </c>
      <c r="D39" s="1" t="s">
        <v>52</v>
      </c>
      <c r="E39" s="1" t="s">
        <v>131</v>
      </c>
      <c r="F39" s="5">
        <v>45244</v>
      </c>
      <c r="G39" s="5">
        <v>45252</v>
      </c>
      <c r="H39" s="5">
        <v>45261</v>
      </c>
      <c r="I39" s="3">
        <v>1</v>
      </c>
      <c r="J39" s="6">
        <v>1</v>
      </c>
      <c r="K39" s="6">
        <v>436700</v>
      </c>
      <c r="L39" s="6">
        <v>436700</v>
      </c>
      <c r="M39" s="6">
        <v>432031.25</v>
      </c>
      <c r="N39" s="6">
        <v>432031.25</v>
      </c>
      <c r="O39" s="4" t="s">
        <v>199</v>
      </c>
      <c r="P39" s="6">
        <v>4668.75</v>
      </c>
      <c r="Q39" s="6">
        <v>1.07</v>
      </c>
      <c r="R39" s="1" t="s">
        <v>199</v>
      </c>
      <c r="S39" s="1" t="s">
        <v>50</v>
      </c>
      <c r="T39" s="7" t="str">
        <f>HYPERLINK("https://my.zakupivli.pro/cabinet/purchases/state_purchase_lot/view/1104620")</f>
        <v>https://my.zakupivli.pro/cabinet/purchases/state_purchase_lot/view/1104620</v>
      </c>
      <c r="U39" s="1" t="s">
        <v>221</v>
      </c>
      <c r="V39" s="3">
        <v>0</v>
      </c>
      <c r="W39" s="1"/>
      <c r="X39" s="1" t="s">
        <v>13</v>
      </c>
      <c r="Y39" s="6">
        <v>431701.13</v>
      </c>
      <c r="Z39" s="1" t="s">
        <v>123</v>
      </c>
      <c r="AA39" s="1" t="s">
        <v>223</v>
      </c>
      <c r="AB39" s="1"/>
      <c r="AC39" s="1"/>
      <c r="AD39" s="1" t="s">
        <v>51</v>
      </c>
    </row>
  </sheetData>
  <sheetProtection/>
  <autoFilter ref="A1:AD39"/>
  <hyperlinks>
    <hyperlink ref="T2" r:id="rId1" display="https://my.zakupivli.pro/cabinet/purchases/state_purchase/view/39979553"/>
    <hyperlink ref="T3" r:id="rId2" display="https://my.zakupivli.pro/cabinet/purchases/state_purchase/view/39979803"/>
    <hyperlink ref="T4" r:id="rId3" display="https://my.zakupivli.pro/cabinet/purchases/state_purchase/view/39980149"/>
    <hyperlink ref="T5" r:id="rId4" display="https://my.zakupivli.pro/cabinet/purchases/state_purchase/view/39984233"/>
    <hyperlink ref="T6" r:id="rId5" display="https://my.zakupivli.pro/cabinet/purchases/state_purchase/view/39984318"/>
    <hyperlink ref="T7" r:id="rId6" display="https://my.zakupivli.pro/cabinet/purchases/state_purchase/view/40169870"/>
    <hyperlink ref="T8" r:id="rId7" display="https://my.zakupivli.pro/cabinet/purchases/state_purchase/view/40170399"/>
    <hyperlink ref="T9" r:id="rId8" display="https://my.zakupivli.pro/cabinet/purchases/state_purchase/view/40170698"/>
    <hyperlink ref="T10" r:id="rId9" display="https://my.zakupivli.pro/cabinet/purchases/state_purchase/view/40749429"/>
    <hyperlink ref="T11" r:id="rId10" display="https://my.zakupivli.pro/cabinet/purchases/state_purchase/view/42330067"/>
    <hyperlink ref="T12" r:id="rId11" display="https://my.zakupivli.pro/cabinet/purchases/state_purchase/view/42537699"/>
    <hyperlink ref="T13" r:id="rId12" display="https://my.zakupivli.pro/cabinet/purchases/state_purchase/view/42537975"/>
    <hyperlink ref="T14" r:id="rId13" display="https://my.zakupivli.pro/cabinet/purchases/state_purchase/view/42557927"/>
    <hyperlink ref="T15" r:id="rId14" display="https://my.zakupivli.pro/cabinet/purchases/state_purchase/view/42575256"/>
    <hyperlink ref="T16" r:id="rId15" display="https://my.zakupivli.pro/cabinet/purchases/state_purchase/view/43537910"/>
    <hyperlink ref="T17" r:id="rId16" display="https://my.zakupivli.pro/cabinet/purchases/state_purchase/view/43603840"/>
    <hyperlink ref="T18" r:id="rId17" display="https://my.zakupivli.pro/cabinet/purchases/state_purchase/view/43847772"/>
    <hyperlink ref="T19" r:id="rId18" display="https://my.zakupivli.pro/cabinet/purchases/state_purchase/view/43848108"/>
    <hyperlink ref="T20" r:id="rId19" display="https://my.zakupivli.pro/cabinet/purchases/state_purchase/view/43848686"/>
    <hyperlink ref="T21" r:id="rId20" display="https://my.zakupivli.pro/cabinet/purchases/state_purchase/view/43849187"/>
    <hyperlink ref="T22" r:id="rId21" display="https://my.zakupivli.pro/cabinet/purchases/state_purchase/view/43871997"/>
    <hyperlink ref="T23" r:id="rId22" display="https://my.zakupivli.pro/cabinet/purchases/state_purchase/view/43953300"/>
    <hyperlink ref="T24" r:id="rId23" display="https://my.zakupivli.pro/cabinet/purchases/state_purchase/view/45199240"/>
    <hyperlink ref="T25" r:id="rId24" display="https://my.zakupivli.pro/cabinet/purchases/state_purchase/view/45199795"/>
    <hyperlink ref="T26" r:id="rId25" display="https://my.zakupivli.pro/cabinet/purchases/state_purchase/view/46506764"/>
    <hyperlink ref="T27" r:id="rId26" display="https://my.zakupivli.pro/cabinet/purchases/state_purchase/view/47091103"/>
    <hyperlink ref="T28" r:id="rId27" display="https://my.zakupivli.pro/cabinet/purchases/state_purchase/view/47158149"/>
    <hyperlink ref="T29" r:id="rId28" display="https://my.zakupivli.pro/cabinet/purchases/state_purchase/view/47168655"/>
    <hyperlink ref="T30" r:id="rId29" display="https://my.zakupivli.pro/cabinet/purchases/state_purchase/view/47419452"/>
    <hyperlink ref="T31" r:id="rId30" display="https://my.zakupivli.pro/cabinet/purchases/state_purchase/view/47422510"/>
    <hyperlink ref="T32" r:id="rId31" display="https://my.zakupivli.pro/cabinet/purchases/state_purchase/view/47597207"/>
    <hyperlink ref="T33" r:id="rId32" display="https://my.zakupivli.pro/cabinet/purchases/state_purchase/view/47671736"/>
    <hyperlink ref="T34" r:id="rId33" display="https://my.zakupivli.pro/cabinet/purchases/state_purchase/view/47811989"/>
    <hyperlink ref="T35" r:id="rId34" display="https://my.zakupivli.pro/cabinet/purchases/state_purchase/view/47812268"/>
    <hyperlink ref="T36" r:id="rId35" display="https://my.zakupivli.pro/cabinet/purchases/state_purchase/view/47812761"/>
    <hyperlink ref="T37" r:id="rId36" display="https://my.zakupivli.pro/cabinet/purchases/state_purchase/view/47813056"/>
    <hyperlink ref="T38" r:id="rId37" display="https://my.zakupivli.pro/cabinet/purchases/state_purchase/view/47814501"/>
    <hyperlink ref="T39" r:id="rId38" display="https://my.zakupivli.pro/cabinet/purchases/state_purchase_lot/view/1104620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User</cp:lastModifiedBy>
  <dcterms:created xsi:type="dcterms:W3CDTF">2024-02-29T13:59:47Z</dcterms:created>
  <dcterms:modified xsi:type="dcterms:W3CDTF">2024-03-01T08:21:52Z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