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3. Рух грошових коштів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'3. Рух грошових коштів'!$7:$7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'3. Рух грошових коштів'!$A$1:$G$89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F82" i="1" l="1"/>
  <c r="C80" i="1"/>
  <c r="F79" i="1"/>
  <c r="E70" i="1"/>
  <c r="G70" i="1" s="1"/>
  <c r="D70" i="1"/>
  <c r="C70" i="1"/>
  <c r="F69" i="1"/>
  <c r="E69" i="1"/>
  <c r="E80" i="1" s="1"/>
  <c r="D69" i="1"/>
  <c r="D80" i="1" s="1"/>
  <c r="C69" i="1"/>
  <c r="C54" i="1"/>
  <c r="F53" i="1"/>
  <c r="F52" i="1"/>
  <c r="F51" i="1" s="1"/>
  <c r="E51" i="1"/>
  <c r="D51" i="1"/>
  <c r="C51" i="1"/>
  <c r="F49" i="1"/>
  <c r="F48" i="1"/>
  <c r="E47" i="1"/>
  <c r="G47" i="1" s="1"/>
  <c r="D47" i="1"/>
  <c r="C47" i="1"/>
  <c r="F44" i="1"/>
  <c r="E42" i="1"/>
  <c r="E54" i="1" s="1"/>
  <c r="D42" i="1"/>
  <c r="D54" i="1" s="1"/>
  <c r="C42" i="1"/>
  <c r="F29" i="1"/>
  <c r="E29" i="1"/>
  <c r="C29" i="1"/>
  <c r="F27" i="1"/>
  <c r="F26" i="1"/>
  <c r="E25" i="1"/>
  <c r="D25" i="1"/>
  <c r="F25" i="1" s="1"/>
  <c r="C25" i="1"/>
  <c r="F24" i="1"/>
  <c r="F23" i="1"/>
  <c r="F22" i="1"/>
  <c r="F20" i="1" s="1"/>
  <c r="F21" i="1"/>
  <c r="E20" i="1"/>
  <c r="D20" i="1"/>
  <c r="C20" i="1"/>
  <c r="E19" i="1"/>
  <c r="E28" i="1" s="1"/>
  <c r="F18" i="1"/>
  <c r="E14" i="1"/>
  <c r="D14" i="1"/>
  <c r="C14" i="1"/>
  <c r="F12" i="1"/>
  <c r="G11" i="1"/>
  <c r="E11" i="1"/>
  <c r="F11" i="1" s="1"/>
  <c r="D11" i="1"/>
  <c r="C11" i="1"/>
  <c r="E9" i="1"/>
  <c r="G9" i="1" s="1"/>
  <c r="D9" i="1"/>
  <c r="D19" i="1" s="1"/>
  <c r="D28" i="1" s="1"/>
  <c r="D30" i="1" s="1"/>
  <c r="D84" i="1" s="1"/>
  <c r="D85" i="1" s="1"/>
  <c r="C9" i="1"/>
  <c r="C19" i="1" s="1"/>
  <c r="C28" i="1" s="1"/>
  <c r="C30" i="1" s="1"/>
  <c r="C84" i="1" s="1"/>
  <c r="C85" i="1" s="1"/>
  <c r="F80" i="1" l="1"/>
  <c r="G80" i="1"/>
  <c r="F54" i="1"/>
  <c r="G54" i="1"/>
  <c r="E30" i="1"/>
  <c r="F28" i="1"/>
  <c r="G28" i="1"/>
  <c r="F19" i="1"/>
  <c r="F42" i="1"/>
  <c r="G69" i="1"/>
  <c r="F70" i="1"/>
  <c r="F9" i="1"/>
  <c r="G19" i="1"/>
  <c r="F47" i="1"/>
  <c r="G30" i="1" l="1"/>
  <c r="E84" i="1"/>
  <c r="F30" i="1"/>
  <c r="G84" i="1" l="1"/>
  <c r="E85" i="1"/>
  <c r="F84" i="1"/>
  <c r="G85" i="1" l="1"/>
  <c r="F85" i="1"/>
</calcChain>
</file>

<file path=xl/sharedStrings.xml><?xml version="1.0" encoding="utf-8"?>
<sst xmlns="http://schemas.openxmlformats.org/spreadsheetml/2006/main" count="113" uniqueCount="100">
  <si>
    <t>Продовження додатка 3</t>
  </si>
  <si>
    <t>Таблиця 3</t>
  </si>
  <si>
    <t>Таблиця ІІІ. Рух грошових коштів</t>
  </si>
  <si>
    <t>Найменування показника</t>
  </si>
  <si>
    <t>Код рядка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</si>
  <si>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</si>
  <si>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</si>
  <si>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</si>
  <si>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</si>
  <si>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</si>
  <si>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</si>
  <si>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І. Рух коштів у результаті операційної діяльності</t>
  </si>
  <si>
    <t xml:space="preserve">Прибуток (збиток) від звичайної діяльності до оподаткування </t>
  </si>
  <si>
    <t>Коригування на: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</si>
  <si>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</si>
  <si>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</si>
  <si>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</si>
  <si>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</si>
  <si>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 xml:space="preserve">безоплатно отримане майно з балансу КП "Земград",КП"Благоустрій міста" (згідно балансу) </t>
  </si>
  <si>
    <t>3030/1</t>
  </si>
  <si>
    <t>406+10 из кап инв</t>
  </si>
  <si>
    <t>коригування непокритого збитку</t>
  </si>
  <si>
    <t>3030/3</t>
  </si>
  <si>
    <t>коригування суми амортизації (згідно балансу)</t>
  </si>
  <si>
    <t>3030/4</t>
  </si>
  <si>
    <t xml:space="preserve">коригування на амортизацію  безоплатно отриманих основних засобів </t>
  </si>
  <si>
    <t>3030/5</t>
  </si>
  <si>
    <t>152+11</t>
  </si>
  <si>
    <t>Прибуток (збиток) від операційної діяльності до змін в оборотному капіталі</t>
  </si>
  <si>
    <t>Зменшення (збільшення) оборотних активів (розшифрувати)</t>
  </si>
  <si>
    <t>запаси</t>
  </si>
  <si>
    <t>3050/1</t>
  </si>
  <si>
    <t>дебіторська заборгованість</t>
  </si>
  <si>
    <t>3050/2</t>
  </si>
  <si>
    <t>витрати майбутніх періодів</t>
  </si>
  <si>
    <t>3050/3</t>
  </si>
  <si>
    <t>інші оборотні активи</t>
  </si>
  <si>
    <t>3050/4</t>
  </si>
  <si>
    <t>Збільшення (зменшення) поточних зобов’язань (розшифрувати)</t>
  </si>
  <si>
    <t>кредиторська заборгованість</t>
  </si>
  <si>
    <t>3060/1</t>
  </si>
  <si>
    <t>інші поточні зобов’язання</t>
  </si>
  <si>
    <t>3060/2</t>
  </si>
  <si>
    <t>Грошові кошти від операційної діяльності</t>
  </si>
  <si>
    <t>Сплачений податок на прибуток</t>
  </si>
  <si>
    <t>Чистий рух грошових коштів операційної діяльності</t>
  </si>
  <si>
    <t>II. Рух коштів у результаті інвестиційної діяльності</t>
  </si>
  <si>
    <t xml:space="preserve">Надходження </t>
  </si>
  <si>
    <t>Виручка від реалізації основних фондів</t>
  </si>
  <si>
    <t xml:space="preserve">Виручка від реалізації нематеріальних активів </t>
  </si>
  <si>
    <t xml:space="preserve">Надходження від продажу акцій та облігацій </t>
  </si>
  <si>
    <t>Надходження від отриманих:</t>
  </si>
  <si>
    <t>відсотків </t>
  </si>
  <si>
    <t>дивідендів </t>
  </si>
  <si>
    <t>Надходження від деривативів</t>
  </si>
  <si>
    <t xml:space="preserve">Інші надходження (розшифрувати) </t>
  </si>
  <si>
    <t>Витрати</t>
  </si>
  <si>
    <t xml:space="preserve">Придбання (створення) основних засобів (розшифрувати) </t>
  </si>
  <si>
    <t>копіювальна та обчислювальна техніка</t>
  </si>
  <si>
    <t>3270/1</t>
  </si>
  <si>
    <t>офісна техніка та інвентар</t>
  </si>
  <si>
    <t>3270/2</t>
  </si>
  <si>
    <t>вимірювальна техніка</t>
  </si>
  <si>
    <t>3270/3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</si>
  <si>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</si>
  <si>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</si>
  <si>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Охоронна система сигналізації</t>
  </si>
  <si>
    <t>3290/1</t>
  </si>
  <si>
    <t>Компресор, домкрат</t>
  </si>
  <si>
    <t>3290/2</t>
  </si>
  <si>
    <t xml:space="preserve">Придбання акцій та облігацій  </t>
  </si>
  <si>
    <t>Інші витрати (розшифрувати)</t>
  </si>
  <si>
    <t>Електричне устаткування, апаратура,  обладнання,  офісні меблі, побутова техніка тощо</t>
  </si>
  <si>
    <t>3310/1</t>
  </si>
  <si>
    <t xml:space="preserve">Поліграфічні послуги (широкоформатний друк) на виготовлених і встановлених спеціальних рекламних конструкціях </t>
  </si>
  <si>
    <t>3310/2</t>
  </si>
  <si>
    <t>Чистий рух коштів від інвестиційної діяльності </t>
  </si>
  <si>
    <t>III. Рух коштів у результаті фінансової діяльності</t>
  </si>
  <si>
    <t>Власного капіталу </t>
  </si>
  <si>
    <t>Отримання коштів  за довгостроковими зобов'язаннями, у тому числі:</t>
  </si>
  <si>
    <t>кредити</t>
  </si>
  <si>
    <t xml:space="preserve">позики </t>
  </si>
  <si>
    <t>облігації</t>
  </si>
  <si>
    <t>Отримання коштів за короткостроковими зобов'язаннями, у тому числі:</t>
  </si>
  <si>
    <t>Цільове фінансування  (розшифрувати)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</si>
  <si>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</si>
  <si>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</si>
  <si>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Повернення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</si>
  <si>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</si>
  <si>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Чистий рух коштів від фінансової діяльності </t>
  </si>
  <si>
    <t>Грошові кошти</t>
  </si>
  <si>
    <t>на початок періоду</t>
  </si>
  <si>
    <t xml:space="preserve">вплив зміни валютних курсів на залишок коштів </t>
  </si>
  <si>
    <t>на кінець періоду</t>
  </si>
  <si>
    <t>Чистий грошовий потік</t>
  </si>
  <si>
    <t>Директор підприємства</t>
  </si>
  <si>
    <t>Ольга ГУГНІНА</t>
  </si>
  <si>
    <t>(посада)</t>
  </si>
  <si>
    <t>(підпис)</t>
  </si>
  <si>
    <t xml:space="preserve">(ім’я та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</si>
</sst>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6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7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0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3" fillId="10" borderId="0" applyNumberFormat="0" applyBorder="0" applyAlignment="0" applyProtection="0"/>
    <xf numFmtId="0" fontId="12" fillId="10" borderId="0" applyNumberFormat="0" applyBorder="0" applyAlignment="0" applyProtection="0"/>
    <xf numFmtId="0" fontId="13" fillId="13" borderId="0" applyNumberFormat="0" applyBorder="0" applyAlignment="0" applyProtection="0"/>
    <xf numFmtId="0" fontId="12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5" borderId="0" applyNumberFormat="0" applyBorder="0" applyAlignment="0" applyProtection="0"/>
    <xf numFmtId="0" fontId="17" fillId="22" borderId="8" applyNumberFormat="0" applyAlignment="0" applyProtection="0"/>
    <xf numFmtId="0" fontId="18" fillId="23" borderId="9" applyNumberFormat="0" applyAlignment="0" applyProtection="0"/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165" fontId="20" fillId="0" borderId="0" applyFont="0" applyFill="0" applyBorder="0" applyAlignment="0" applyProtection="0"/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49" fontId="20" fillId="0" borderId="1">
      <alignment horizontal="left" vertical="center"/>
      <protection locked="0"/>
    </xf>
    <xf numFmtId="0" fontId="21" fillId="0" borderId="0" applyNumberFormat="0" applyFill="0" applyBorder="0" applyAlignment="0" applyProtection="0"/>
    <xf numFmtId="166" fontId="22" fillId="0" borderId="0" applyAlignment="0">
      <alignment wrapText="1"/>
    </xf>
    <xf numFmtId="0" fontId="23" fillId="6" borderId="0" applyNumberFormat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9" borderId="8" applyNumberFormat="0" applyAlignment="0" applyProtection="0"/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</xf>
    <xf numFmtId="49" fontId="20" fillId="0" borderId="0" applyNumberFormat="0" applyFont="0" applyAlignment="0">
      <alignment vertical="top" wrapText="1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0" fillId="0" borderId="0" applyNumberFormat="0" applyFont="0" applyAlignment="0">
      <alignment vertical="top" wrapText="1"/>
      <protection locked="0"/>
    </xf>
    <xf numFmtId="49" fontId="29" fillId="24" borderId="13">
      <alignment horizontal="left" vertical="center"/>
      <protection locked="0"/>
    </xf>
    <xf numFmtId="49" fontId="29" fillId="24" borderId="13">
      <alignment horizontal="left" vertical="center"/>
    </xf>
    <xf numFmtId="4" fontId="29" fillId="24" borderId="13">
      <alignment horizontal="right" vertical="center"/>
      <protection locked="0"/>
    </xf>
    <xf numFmtId="4" fontId="29" fillId="24" borderId="13">
      <alignment horizontal="right" vertical="center"/>
    </xf>
    <xf numFmtId="4" fontId="30" fillId="24" borderId="13">
      <alignment horizontal="right" vertical="center"/>
      <protection locked="0"/>
    </xf>
    <xf numFmtId="49" fontId="31" fillId="24" borderId="1">
      <alignment horizontal="left" vertical="center"/>
      <protection locked="0"/>
    </xf>
    <xf numFmtId="49" fontId="31" fillId="24" borderId="1">
      <alignment horizontal="left" vertical="center"/>
    </xf>
    <xf numFmtId="49" fontId="32" fillId="24" borderId="1">
      <alignment horizontal="left" vertical="center"/>
      <protection locked="0"/>
    </xf>
    <xf numFmtId="49" fontId="32" fillId="24" borderId="1">
      <alignment horizontal="left" vertical="center"/>
    </xf>
    <xf numFmtId="4" fontId="31" fillId="24" borderId="1">
      <alignment horizontal="right" vertical="center"/>
      <protection locked="0"/>
    </xf>
    <xf numFmtId="4" fontId="31" fillId="24" borderId="1">
      <alignment horizontal="right" vertical="center"/>
    </xf>
    <xf numFmtId="4" fontId="33" fillId="24" borderId="1">
      <alignment horizontal="right" vertical="center"/>
      <protection locked="0"/>
    </xf>
    <xf numFmtId="49" fontId="19" fillId="24" borderId="1">
      <alignment horizontal="left" vertical="center"/>
      <protection locked="0"/>
    </xf>
    <xf numFmtId="49" fontId="19" fillId="24" borderId="1">
      <alignment horizontal="left" vertical="center"/>
      <protection locked="0"/>
    </xf>
    <xf numFmtId="49" fontId="19" fillId="24" borderId="1">
      <alignment horizontal="left" vertical="center"/>
    </xf>
    <xf numFmtId="49" fontId="19" fillId="24" borderId="1">
      <alignment horizontal="left" vertical="center"/>
    </xf>
    <xf numFmtId="49" fontId="30" fillId="24" borderId="1">
      <alignment horizontal="left" vertical="center"/>
      <protection locked="0"/>
    </xf>
    <xf numFmtId="49" fontId="30" fillId="24" borderId="1">
      <alignment horizontal="left" vertical="center"/>
    </xf>
    <xf numFmtId="4" fontId="19" fillId="24" borderId="1">
      <alignment horizontal="right" vertical="center"/>
      <protection locked="0"/>
    </xf>
    <xf numFmtId="4" fontId="19" fillId="24" borderId="1">
      <alignment horizontal="right" vertical="center"/>
      <protection locked="0"/>
    </xf>
    <xf numFmtId="4" fontId="19" fillId="24" borderId="1">
      <alignment horizontal="right" vertical="center"/>
    </xf>
    <xf numFmtId="4" fontId="19" fillId="24" borderId="1">
      <alignment horizontal="right" vertical="center"/>
    </xf>
    <xf numFmtId="4" fontId="30" fillId="24" borderId="1">
      <alignment horizontal="right" vertical="center"/>
      <protection locked="0"/>
    </xf>
    <xf numFmtId="49" fontId="34" fillId="24" borderId="1">
      <alignment horizontal="left" vertical="center"/>
      <protection locked="0"/>
    </xf>
    <xf numFmtId="49" fontId="34" fillId="24" borderId="1">
      <alignment horizontal="left" vertical="center"/>
    </xf>
    <xf numFmtId="49" fontId="35" fillId="24" borderId="1">
      <alignment horizontal="left" vertical="center"/>
      <protection locked="0"/>
    </xf>
    <xf numFmtId="49" fontId="35" fillId="24" borderId="1">
      <alignment horizontal="left" vertical="center"/>
    </xf>
    <xf numFmtId="4" fontId="34" fillId="24" borderId="1">
      <alignment horizontal="right" vertical="center"/>
      <protection locked="0"/>
    </xf>
    <xf numFmtId="4" fontId="34" fillId="24" borderId="1">
      <alignment horizontal="right" vertical="center"/>
    </xf>
    <xf numFmtId="4" fontId="36" fillId="24" borderId="1">
      <alignment horizontal="right" vertical="center"/>
      <protection locked="0"/>
    </xf>
    <xf numFmtId="49" fontId="37" fillId="0" borderId="1">
      <alignment horizontal="left" vertical="center"/>
      <protection locked="0"/>
    </xf>
    <xf numFmtId="49" fontId="37" fillId="0" borderId="1">
      <alignment horizontal="left" vertical="center"/>
    </xf>
    <xf numFmtId="49" fontId="38" fillId="0" borderId="1">
      <alignment horizontal="left" vertical="center"/>
      <protection locked="0"/>
    </xf>
    <xf numFmtId="49" fontId="38" fillId="0" borderId="1">
      <alignment horizontal="left" vertical="center"/>
    </xf>
    <xf numFmtId="4" fontId="37" fillId="0" borderId="1">
      <alignment horizontal="right" vertical="center"/>
      <protection locked="0"/>
    </xf>
    <xf numFmtId="4" fontId="37" fillId="0" borderId="1">
      <alignment horizontal="right" vertical="center"/>
    </xf>
    <xf numFmtId="4" fontId="38" fillId="0" borderId="1">
      <alignment horizontal="right" vertical="center"/>
      <protection locked="0"/>
    </xf>
    <xf numFmtId="49" fontId="39" fillId="0" borderId="1">
      <alignment horizontal="left" vertical="center"/>
      <protection locked="0"/>
    </xf>
    <xf numFmtId="49" fontId="39" fillId="0" borderId="1">
      <alignment horizontal="left" vertical="center"/>
    </xf>
    <xf numFmtId="49" fontId="40" fillId="0" borderId="1">
      <alignment horizontal="left" vertical="center"/>
      <protection locked="0"/>
    </xf>
    <xf numFmtId="49" fontId="40" fillId="0" borderId="1">
      <alignment horizontal="left" vertical="center"/>
    </xf>
    <xf numFmtId="4" fontId="39" fillId="0" borderId="1">
      <alignment horizontal="right" vertical="center"/>
      <protection locked="0"/>
    </xf>
    <xf numFmtId="4" fontId="39" fillId="0" borderId="1">
      <alignment horizontal="right" vertical="center"/>
    </xf>
    <xf numFmtId="49" fontId="37" fillId="0" borderId="1">
      <alignment horizontal="left" vertical="center"/>
      <protection locked="0"/>
    </xf>
    <xf numFmtId="49" fontId="38" fillId="0" borderId="1">
      <alignment horizontal="left" vertical="center"/>
      <protection locked="0"/>
    </xf>
    <xf numFmtId="4" fontId="37" fillId="0" borderId="1">
      <alignment horizontal="right" vertical="center"/>
      <protection locked="0"/>
    </xf>
    <xf numFmtId="0" fontId="41" fillId="0" borderId="14" applyNumberFormat="0" applyFill="0" applyAlignment="0" applyProtection="0"/>
    <xf numFmtId="0" fontId="42" fillId="25" borderId="0" applyNumberFormat="0" applyBorder="0" applyAlignment="0" applyProtection="0"/>
    <xf numFmtId="0" fontId="20" fillId="0" borderId="0"/>
    <xf numFmtId="0" fontId="20" fillId="0" borderId="0"/>
    <xf numFmtId="0" fontId="2" fillId="27" borderId="15" applyNumberFormat="0" applyFont="0" applyAlignment="0" applyProtection="0"/>
    <xf numFmtId="4" fontId="43" fillId="28" borderId="1">
      <alignment horizontal="right" vertical="center"/>
      <protection locked="0"/>
    </xf>
    <xf numFmtId="4" fontId="43" fillId="29" borderId="1">
      <alignment horizontal="right" vertical="center"/>
      <protection locked="0"/>
    </xf>
    <xf numFmtId="4" fontId="43" fillId="30" borderId="1">
      <alignment horizontal="right" vertical="center"/>
      <protection locked="0"/>
    </xf>
    <xf numFmtId="0" fontId="44" fillId="22" borderId="16" applyNumberFormat="0" applyAlignment="0" applyProtection="0"/>
    <xf numFmtId="49" fontId="19" fillId="0" borderId="1">
      <alignment horizontal="left" vertical="center" wrapText="1"/>
      <protection locked="0"/>
    </xf>
    <xf numFmtId="49" fontId="19" fillId="0" borderId="1">
      <alignment horizontal="left" vertical="center" wrapText="1"/>
      <protection locked="0"/>
    </xf>
    <xf numFmtId="0" fontId="45" fillId="0" borderId="0" applyNumberFormat="0" applyFill="0" applyBorder="0" applyAlignment="0" applyProtection="0"/>
    <xf numFmtId="0" fontId="46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15" fillId="18" borderId="0" applyNumberFormat="0" applyBorder="0" applyAlignment="0" applyProtection="0"/>
    <xf numFmtId="0" fontId="14" fillId="18" borderId="0" applyNumberFormat="0" applyBorder="0" applyAlignment="0" applyProtection="0"/>
    <xf numFmtId="0" fontId="15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5" fillId="21" borderId="0" applyNumberFormat="0" applyBorder="0" applyAlignment="0" applyProtection="0"/>
    <xf numFmtId="0" fontId="14" fillId="21" borderId="0" applyNumberFormat="0" applyBorder="0" applyAlignment="0" applyProtection="0"/>
    <xf numFmtId="0" fontId="48" fillId="9" borderId="8" applyNumberFormat="0" applyAlignment="0" applyProtection="0"/>
    <xf numFmtId="0" fontId="28" fillId="9" borderId="8" applyNumberFormat="0" applyAlignment="0" applyProtection="0"/>
    <xf numFmtId="0" fontId="49" fillId="22" borderId="16" applyNumberFormat="0" applyAlignment="0" applyProtection="0"/>
    <xf numFmtId="0" fontId="44" fillId="22" borderId="16" applyNumberFormat="0" applyAlignment="0" applyProtection="0"/>
    <xf numFmtId="0" fontId="50" fillId="22" borderId="8" applyNumberFormat="0" applyAlignment="0" applyProtection="0"/>
    <xf numFmtId="0" fontId="17" fillId="22" borderId="8" applyNumberFormat="0" applyAlignment="0" applyProtection="0"/>
    <xf numFmtId="167" fontId="20" fillId="0" borderId="0" applyFont="0" applyFill="0" applyBorder="0" applyAlignment="0" applyProtection="0"/>
    <xf numFmtId="0" fontId="51" fillId="0" borderId="10" applyNumberFormat="0" applyFill="0" applyAlignment="0" applyProtection="0"/>
    <xf numFmtId="0" fontId="24" fillId="0" borderId="10" applyNumberFormat="0" applyFill="0" applyAlignment="0" applyProtection="0"/>
    <xf numFmtId="0" fontId="52" fillId="0" borderId="11" applyNumberFormat="0" applyFill="0" applyAlignment="0" applyProtection="0"/>
    <xf numFmtId="0" fontId="25" fillId="0" borderId="11" applyNumberFormat="0" applyFill="0" applyAlignment="0" applyProtection="0"/>
    <xf numFmtId="0" fontId="53" fillId="0" borderId="12" applyNumberFormat="0" applyFill="0" applyAlignment="0" applyProtection="0"/>
    <xf numFmtId="0" fontId="26" fillId="0" borderId="12" applyNumberFormat="0" applyFill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4" fillId="0" borderId="17" applyNumberFormat="0" applyFill="0" applyAlignment="0" applyProtection="0"/>
    <xf numFmtId="0" fontId="46" fillId="0" borderId="17" applyNumberFormat="0" applyFill="0" applyAlignment="0" applyProtection="0"/>
    <xf numFmtId="0" fontId="55" fillId="23" borderId="9" applyNumberFormat="0" applyAlignment="0" applyProtection="0"/>
    <xf numFmtId="0" fontId="18" fillId="23" borderId="9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6" fillId="25" borderId="0" applyNumberFormat="0" applyBorder="0" applyAlignment="0" applyProtection="0"/>
    <xf numFmtId="0" fontId="42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0" fillId="0" borderId="0"/>
    <xf numFmtId="0" fontId="2" fillId="0" borderId="0"/>
    <xf numFmtId="0" fontId="20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59" fillId="5" borderId="0" applyNumberFormat="0" applyBorder="0" applyAlignment="0" applyProtection="0"/>
    <xf numFmtId="0" fontId="16" fillId="5" borderId="0" applyNumberFormat="0" applyBorder="0" applyAlignment="0" applyProtection="0"/>
    <xf numFmtId="0" fontId="6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1" fillId="27" borderId="15" applyNumberFormat="0" applyFont="0" applyAlignment="0" applyProtection="0"/>
    <xf numFmtId="0" fontId="20" fillId="27" borderId="1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2" fillId="0" borderId="14" applyNumberFormat="0" applyFill="0" applyAlignment="0" applyProtection="0"/>
    <xf numFmtId="0" fontId="41" fillId="0" borderId="14" applyNumberFormat="0" applyFill="0" applyAlignment="0" applyProtection="0"/>
    <xf numFmtId="0" fontId="1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8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6" fillId="6" borderId="0" applyNumberFormat="0" applyBorder="0" applyAlignment="0" applyProtection="0"/>
    <xf numFmtId="0" fontId="23" fillId="6" borderId="0" applyNumberFormat="0" applyBorder="0" applyAlignment="0" applyProtection="0"/>
    <xf numFmtId="175" fontId="67" fillId="24" borderId="18" applyFill="0" applyBorder="0">
      <alignment horizontal="center" vertical="center" wrapText="1"/>
      <protection locked="0"/>
    </xf>
    <xf numFmtId="166" fontId="68" fillId="0" borderId="0">
      <alignment wrapText="1"/>
    </xf>
    <xf numFmtId="166" fontId="22" fillId="0" borderId="0">
      <alignment wrapText="1"/>
    </xf>
  </cellStyleXfs>
  <cellXfs count="5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0" xfId="1" applyFont="1" applyFill="1"/>
    <xf numFmtId="0" fontId="3" fillId="0" borderId="1" xfId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horizontal="center" vertical="center"/>
    </xf>
    <xf numFmtId="3" fontId="3" fillId="2" borderId="1" xfId="0" quotePrefix="1" applyNumberFormat="1" applyFont="1" applyFill="1" applyBorder="1" applyAlignment="1">
      <alignment horizontal="center" vertical="center" wrapText="1"/>
    </xf>
    <xf numFmtId="3" fontId="3" fillId="0" borderId="1" xfId="0" quotePrefix="1" applyNumberFormat="1" applyFont="1" applyFill="1" applyBorder="1" applyAlignment="1">
      <alignment horizontal="center" vertical="center" wrapText="1"/>
    </xf>
    <xf numFmtId="164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1" xfId="1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quotePrefix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quotePrefix="1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</cellXfs>
  <cellStyles count="352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1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0">
          <cell r="C90">
            <v>0</v>
          </cell>
          <cell r="D90">
            <v>1225</v>
          </cell>
          <cell r="E90">
            <v>6897</v>
          </cell>
        </row>
        <row r="91">
          <cell r="E91">
            <v>1242</v>
          </cell>
        </row>
        <row r="116">
          <cell r="C116">
            <v>0</v>
          </cell>
          <cell r="D116">
            <v>179</v>
          </cell>
          <cell r="E116">
            <v>173</v>
          </cell>
        </row>
      </sheetData>
      <sheetData sheetId="2">
        <row r="9">
          <cell r="C9">
            <v>0</v>
          </cell>
        </row>
        <row r="10">
          <cell r="D10">
            <v>184</v>
          </cell>
          <cell r="E10">
            <v>848</v>
          </cell>
        </row>
        <row r="11">
          <cell r="D11">
            <v>625</v>
          </cell>
          <cell r="E11">
            <v>2885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93"/>
  <sheetViews>
    <sheetView tabSelected="1" view="pageBreakPreview" topLeftCell="A3" zoomScale="75" zoomScaleNormal="75" zoomScaleSheetLayoutView="75" workbookViewId="0">
      <selection activeCell="A5" sqref="A5:A6"/>
    </sheetView>
  </sheetViews>
  <sheetFormatPr defaultColWidth="9.140625" defaultRowHeight="18.75" outlineLevelRow="1"/>
  <cols>
    <col min="1" max="1" width="60.140625" style="1" customWidth="1"/>
    <col min="2" max="2" width="12" style="1" customWidth="1"/>
    <col min="3" max="3" width="18.85546875" style="1" customWidth="1"/>
    <col min="4" max="4" width="11" style="1" customWidth="1"/>
    <col min="5" max="5" width="10.7109375" style="1" customWidth="1"/>
    <col min="6" max="6" width="16" style="1" customWidth="1"/>
    <col min="7" max="7" width="14.85546875" style="1" customWidth="1"/>
    <col min="8" max="8" width="62.5703125" style="1" customWidth="1"/>
    <col min="9" max="16384" width="9.140625" style="1"/>
  </cols>
  <sheetData>
    <row r="1" spans="1:8" hidden="1" outlineLevel="1">
      <c r="G1" s="2" t="s">
        <v>0</v>
      </c>
    </row>
    <row r="2" spans="1:8" hidden="1" outlineLevel="1">
      <c r="G2" s="2" t="s">
        <v>1</v>
      </c>
    </row>
    <row r="3" spans="1:8" collapsed="1">
      <c r="A3" s="3" t="s">
        <v>2</v>
      </c>
      <c r="B3" s="3"/>
      <c r="C3" s="3"/>
      <c r="D3" s="3"/>
      <c r="E3" s="3"/>
      <c r="F3" s="3"/>
      <c r="G3" s="3"/>
    </row>
    <row r="4" spans="1:8">
      <c r="A4" s="4"/>
      <c r="B4" s="4"/>
      <c r="C4" s="4"/>
      <c r="D4" s="4"/>
      <c r="E4" s="4"/>
      <c r="F4" s="4"/>
      <c r="G4" s="4"/>
    </row>
    <row r="5" spans="1:8" ht="39" customHeight="1">
      <c r="A5" s="5" t="s">
        <v>3</v>
      </c>
      <c r="B5" s="6" t="s">
        <v>4</v>
      </c>
      <c r="C5" s="7" t="s">
        <v>5</v>
      </c>
      <c r="D5" s="8" t="s">
        <v>6</v>
      </c>
      <c r="E5" s="8"/>
      <c r="F5" s="8"/>
      <c r="G5" s="8"/>
    </row>
    <row r="6" spans="1:8" ht="38.25" customHeight="1">
      <c r="A6" s="5"/>
      <c r="B6" s="6"/>
      <c r="C6" s="9"/>
      <c r="D6" s="10" t="s">
        <v>7</v>
      </c>
      <c r="E6" s="10" t="s">
        <v>8</v>
      </c>
      <c r="F6" s="11" t="s">
        <v>9</v>
      </c>
      <c r="G6" s="11" t="s">
        <v>10</v>
      </c>
    </row>
    <row r="7" spans="1:8">
      <c r="A7" s="10">
        <v>1</v>
      </c>
      <c r="B7" s="12">
        <v>2</v>
      </c>
      <c r="C7" s="10">
        <v>3</v>
      </c>
      <c r="D7" s="10">
        <v>4</v>
      </c>
      <c r="E7" s="12">
        <v>5</v>
      </c>
      <c r="F7" s="10">
        <v>6</v>
      </c>
      <c r="G7" s="12">
        <v>7</v>
      </c>
    </row>
    <row r="8" spans="1:8" s="16" customFormat="1">
      <c r="A8" s="13" t="s">
        <v>11</v>
      </c>
      <c r="B8" s="14"/>
      <c r="C8" s="14"/>
      <c r="D8" s="14"/>
      <c r="E8" s="14"/>
      <c r="F8" s="14"/>
      <c r="G8" s="15"/>
    </row>
    <row r="9" spans="1:8" ht="37.5">
      <c r="A9" s="17" t="s">
        <v>12</v>
      </c>
      <c r="B9" s="18">
        <v>1170</v>
      </c>
      <c r="C9" s="19">
        <f>'[1]1. Фін результат'!C90</f>
        <v>0</v>
      </c>
      <c r="D9" s="19">
        <f>'[1]1. Фін результат'!D90</f>
        <v>1225</v>
      </c>
      <c r="E9" s="19">
        <f>'[1]1. Фін результат'!E90</f>
        <v>6897</v>
      </c>
      <c r="F9" s="20">
        <f>E9-D9</f>
        <v>5672</v>
      </c>
      <c r="G9" s="21">
        <f>E9/D9*100</f>
        <v>563.0204081632653</v>
      </c>
    </row>
    <row r="10" spans="1:8">
      <c r="A10" s="17" t="s">
        <v>13</v>
      </c>
      <c r="B10" s="22"/>
      <c r="C10" s="23"/>
      <c r="D10" s="23"/>
      <c r="E10" s="23"/>
      <c r="F10" s="23"/>
      <c r="G10" s="24"/>
    </row>
    <row r="11" spans="1:8">
      <c r="A11" s="17" t="s">
        <v>14</v>
      </c>
      <c r="B11" s="25">
        <v>3000</v>
      </c>
      <c r="C11" s="26">
        <f>'[1]1. Фін результат'!C116</f>
        <v>0</v>
      </c>
      <c r="D11" s="26">
        <f>'[1]1. Фін результат'!D116</f>
        <v>179</v>
      </c>
      <c r="E11" s="26">
        <f>'[1]1. Фін результат'!E116</f>
        <v>173</v>
      </c>
      <c r="F11" s="23">
        <f>E11-D11</f>
        <v>-6</v>
      </c>
      <c r="G11" s="21">
        <f>E11/D11*100</f>
        <v>96.648044692737429</v>
      </c>
    </row>
    <row r="12" spans="1:8">
      <c r="A12" s="17" t="s">
        <v>15</v>
      </c>
      <c r="B12" s="25">
        <v>3010</v>
      </c>
      <c r="C12" s="23"/>
      <c r="D12" s="23"/>
      <c r="E12" s="23"/>
      <c r="F12" s="23">
        <f>E12-D12</f>
        <v>0</v>
      </c>
      <c r="G12" s="21"/>
    </row>
    <row r="13" spans="1:8" ht="37.5">
      <c r="A13" s="17" t="s">
        <v>16</v>
      </c>
      <c r="B13" s="25">
        <v>3020</v>
      </c>
      <c r="C13" s="23"/>
      <c r="D13" s="23"/>
      <c r="E13" s="23"/>
      <c r="F13" s="23"/>
      <c r="G13" s="24"/>
    </row>
    <row r="14" spans="1:8" ht="37.5">
      <c r="A14" s="17" t="s">
        <v>17</v>
      </c>
      <c r="B14" s="25">
        <v>3030</v>
      </c>
      <c r="C14" s="23">
        <f>SUM(C15:C18)</f>
        <v>0</v>
      </c>
      <c r="D14" s="23">
        <f>SUM(D15:D18)</f>
        <v>-330</v>
      </c>
      <c r="E14" s="23">
        <f>SUM(E15:E18)</f>
        <v>-447</v>
      </c>
      <c r="F14" s="23"/>
      <c r="G14" s="21"/>
    </row>
    <row r="15" spans="1:8" ht="56.25">
      <c r="A15" s="27" t="s">
        <v>18</v>
      </c>
      <c r="B15" s="25" t="s">
        <v>19</v>
      </c>
      <c r="C15" s="23"/>
      <c r="D15" s="23">
        <v>-160</v>
      </c>
      <c r="E15" s="23">
        <v>-4709</v>
      </c>
      <c r="F15" s="23"/>
      <c r="G15" s="21"/>
      <c r="H15" s="1" t="s">
        <v>20</v>
      </c>
    </row>
    <row r="16" spans="1:8">
      <c r="A16" s="28" t="s">
        <v>21</v>
      </c>
      <c r="B16" s="25" t="s">
        <v>22</v>
      </c>
      <c r="C16" s="23"/>
      <c r="D16" s="23">
        <v>-10</v>
      </c>
      <c r="E16" s="23">
        <v>-10</v>
      </c>
      <c r="F16" s="23"/>
      <c r="G16" s="24"/>
    </row>
    <row r="17" spans="1:8">
      <c r="A17" s="28" t="s">
        <v>23</v>
      </c>
      <c r="B17" s="25" t="s">
        <v>24</v>
      </c>
      <c r="C17" s="23"/>
      <c r="D17" s="23">
        <v>0</v>
      </c>
      <c r="E17" s="23">
        <v>4272</v>
      </c>
      <c r="F17" s="23"/>
      <c r="G17" s="24"/>
    </row>
    <row r="18" spans="1:8" ht="37.5">
      <c r="A18" s="28" t="s">
        <v>25</v>
      </c>
      <c r="B18" s="25" t="s">
        <v>26</v>
      </c>
      <c r="C18" s="23"/>
      <c r="D18" s="23">
        <v>-160</v>
      </c>
      <c r="E18" s="23">
        <v>0</v>
      </c>
      <c r="F18" s="23">
        <f>E18-D18</f>
        <v>160</v>
      </c>
      <c r="G18" s="24"/>
      <c r="H18" s="1" t="s">
        <v>27</v>
      </c>
    </row>
    <row r="19" spans="1:8" ht="37.5">
      <c r="A19" s="29" t="s">
        <v>28</v>
      </c>
      <c r="B19" s="25">
        <v>3040</v>
      </c>
      <c r="C19" s="26">
        <f>C9+C11+C12+C13+C14</f>
        <v>0</v>
      </c>
      <c r="D19" s="26">
        <f>D9+D11+D12+D13+D14</f>
        <v>1074</v>
      </c>
      <c r="E19" s="26">
        <f>E9+E11+E12+E13+E14</f>
        <v>6623</v>
      </c>
      <c r="F19" s="23">
        <f>E19-D19</f>
        <v>5549</v>
      </c>
      <c r="G19" s="24">
        <f>E19/D19*100</f>
        <v>616.66666666666674</v>
      </c>
    </row>
    <row r="20" spans="1:8" ht="37.5">
      <c r="A20" s="17" t="s">
        <v>29</v>
      </c>
      <c r="B20" s="25">
        <v>3050</v>
      </c>
      <c r="C20" s="23">
        <f>SUM(C21:C24)</f>
        <v>0</v>
      </c>
      <c r="D20" s="23">
        <f>SUM(D21:D24)</f>
        <v>-418</v>
      </c>
      <c r="E20" s="23">
        <f>SUM(E21:E24)</f>
        <v>-1310</v>
      </c>
      <c r="F20" s="23">
        <f t="shared" ref="F20" si="0">SUM(F21:F24)</f>
        <v>-892</v>
      </c>
      <c r="G20" s="21"/>
    </row>
    <row r="21" spans="1:8">
      <c r="A21" s="17" t="s">
        <v>30</v>
      </c>
      <c r="B21" s="25" t="s">
        <v>31</v>
      </c>
      <c r="C21" s="23"/>
      <c r="D21" s="23">
        <v>-61</v>
      </c>
      <c r="E21" s="23">
        <v>-99</v>
      </c>
      <c r="F21" s="23">
        <f t="shared" ref="F21:F27" si="1">E21-D21</f>
        <v>-38</v>
      </c>
      <c r="G21" s="21"/>
    </row>
    <row r="22" spans="1:8">
      <c r="A22" s="17" t="s">
        <v>32</v>
      </c>
      <c r="B22" s="25" t="s">
        <v>33</v>
      </c>
      <c r="C22" s="23"/>
      <c r="D22" s="23">
        <v>-34</v>
      </c>
      <c r="E22" s="23">
        <v>-639</v>
      </c>
      <c r="F22" s="23">
        <f t="shared" si="1"/>
        <v>-605</v>
      </c>
      <c r="G22" s="21"/>
    </row>
    <row r="23" spans="1:8">
      <c r="A23" s="17" t="s">
        <v>34</v>
      </c>
      <c r="B23" s="25" t="s">
        <v>35</v>
      </c>
      <c r="C23" s="23"/>
      <c r="D23" s="23">
        <v>-3</v>
      </c>
      <c r="E23" s="23">
        <v>-15</v>
      </c>
      <c r="F23" s="23">
        <f t="shared" si="1"/>
        <v>-12</v>
      </c>
      <c r="G23" s="21"/>
    </row>
    <row r="24" spans="1:8">
      <c r="A24" s="17" t="s">
        <v>36</v>
      </c>
      <c r="B24" s="25" t="s">
        <v>37</v>
      </c>
      <c r="C24" s="23"/>
      <c r="D24" s="23">
        <v>-320</v>
      </c>
      <c r="E24" s="23">
        <v>-557</v>
      </c>
      <c r="F24" s="23">
        <f t="shared" si="1"/>
        <v>-237</v>
      </c>
      <c r="G24" s="21"/>
    </row>
    <row r="25" spans="1:8" ht="37.5">
      <c r="A25" s="17" t="s">
        <v>38</v>
      </c>
      <c r="B25" s="25">
        <v>3060</v>
      </c>
      <c r="C25" s="23">
        <f>C26+C27</f>
        <v>0</v>
      </c>
      <c r="D25" s="23">
        <f>D26+D27</f>
        <v>415</v>
      </c>
      <c r="E25" s="23">
        <f>E26+E27</f>
        <v>8378</v>
      </c>
      <c r="F25" s="23">
        <f t="shared" si="1"/>
        <v>7963</v>
      </c>
      <c r="G25" s="24"/>
    </row>
    <row r="26" spans="1:8">
      <c r="A26" s="17" t="s">
        <v>39</v>
      </c>
      <c r="B26" s="25" t="s">
        <v>40</v>
      </c>
      <c r="C26" s="30"/>
      <c r="D26" s="23">
        <v>15</v>
      </c>
      <c r="E26" s="23">
        <v>1302</v>
      </c>
      <c r="F26" s="23">
        <f t="shared" si="1"/>
        <v>1287</v>
      </c>
      <c r="G26" s="24"/>
    </row>
    <row r="27" spans="1:8">
      <c r="A27" s="17" t="s">
        <v>41</v>
      </c>
      <c r="B27" s="25" t="s">
        <v>42</v>
      </c>
      <c r="C27" s="30"/>
      <c r="D27" s="23">
        <v>400</v>
      </c>
      <c r="E27" s="23">
        <v>7076</v>
      </c>
      <c r="F27" s="23">
        <f t="shared" si="1"/>
        <v>6676</v>
      </c>
      <c r="G27" s="24"/>
    </row>
    <row r="28" spans="1:8">
      <c r="A28" s="29" t="s">
        <v>43</v>
      </c>
      <c r="B28" s="25">
        <v>3070</v>
      </c>
      <c r="C28" s="26">
        <f>C19+C20+C25</f>
        <v>0</v>
      </c>
      <c r="D28" s="26">
        <f>D19+D20+D25</f>
        <v>1071</v>
      </c>
      <c r="E28" s="26">
        <f>E19+E20+E25</f>
        <v>13691</v>
      </c>
      <c r="F28" s="23">
        <f>E28-D28</f>
        <v>12620</v>
      </c>
      <c r="G28" s="24">
        <f>E28/D28*100</f>
        <v>1278.3380018674138</v>
      </c>
    </row>
    <row r="29" spans="1:8">
      <c r="A29" s="17" t="s">
        <v>44</v>
      </c>
      <c r="B29" s="25">
        <v>3080</v>
      </c>
      <c r="C29" s="26">
        <f>'[1]1. Фін результат'!C91</f>
        <v>0</v>
      </c>
      <c r="D29" s="26">
        <v>0</v>
      </c>
      <c r="E29" s="26">
        <f>'[1]1. Фін результат'!E91</f>
        <v>1242</v>
      </c>
      <c r="F29" s="23">
        <f>E29-D29</f>
        <v>1242</v>
      </c>
      <c r="G29" s="24"/>
    </row>
    <row r="30" spans="1:8" ht="37.5">
      <c r="A30" s="31" t="s">
        <v>45</v>
      </c>
      <c r="B30" s="25">
        <v>3090</v>
      </c>
      <c r="C30" s="26">
        <f>C28-C29</f>
        <v>0</v>
      </c>
      <c r="D30" s="26">
        <f>D28-D29</f>
        <v>1071</v>
      </c>
      <c r="E30" s="26">
        <f>E28-E29</f>
        <v>12449</v>
      </c>
      <c r="F30" s="23">
        <f>E30-D30</f>
        <v>11378</v>
      </c>
      <c r="G30" s="24">
        <f>E30/D30*100</f>
        <v>1162.3716153127918</v>
      </c>
    </row>
    <row r="31" spans="1:8">
      <c r="A31" s="13" t="s">
        <v>46</v>
      </c>
      <c r="B31" s="14"/>
      <c r="C31" s="14"/>
      <c r="D31" s="14"/>
      <c r="E31" s="14"/>
      <c r="F31" s="14"/>
      <c r="G31" s="15"/>
    </row>
    <row r="32" spans="1:8">
      <c r="A32" s="29" t="s">
        <v>47</v>
      </c>
      <c r="B32" s="18"/>
      <c r="C32" s="20"/>
      <c r="D32" s="20"/>
      <c r="E32" s="20"/>
      <c r="F32" s="20"/>
      <c r="G32" s="21"/>
    </row>
    <row r="33" spans="1:8">
      <c r="A33" s="32" t="s">
        <v>48</v>
      </c>
      <c r="B33" s="18">
        <v>3200</v>
      </c>
      <c r="C33" s="20"/>
      <c r="D33" s="20"/>
      <c r="E33" s="20"/>
      <c r="F33" s="20"/>
      <c r="G33" s="21"/>
    </row>
    <row r="34" spans="1:8">
      <c r="A34" s="32" t="s">
        <v>49</v>
      </c>
      <c r="B34" s="18">
        <v>3210</v>
      </c>
      <c r="C34" s="20"/>
      <c r="D34" s="20"/>
      <c r="E34" s="20"/>
      <c r="F34" s="20"/>
      <c r="G34" s="21"/>
    </row>
    <row r="35" spans="1:8">
      <c r="A35" s="32" t="s">
        <v>50</v>
      </c>
      <c r="B35" s="18">
        <v>3220</v>
      </c>
      <c r="C35" s="20"/>
      <c r="D35" s="20"/>
      <c r="E35" s="20"/>
      <c r="F35" s="20"/>
      <c r="G35" s="21"/>
    </row>
    <row r="36" spans="1:8">
      <c r="A36" s="17" t="s">
        <v>51</v>
      </c>
      <c r="B36" s="18"/>
      <c r="C36" s="20"/>
      <c r="D36" s="20"/>
      <c r="E36" s="20"/>
      <c r="F36" s="20"/>
      <c r="G36" s="21"/>
    </row>
    <row r="37" spans="1:8">
      <c r="A37" s="32" t="s">
        <v>52</v>
      </c>
      <c r="B37" s="18">
        <v>3230</v>
      </c>
      <c r="C37" s="20"/>
      <c r="D37" s="20"/>
      <c r="E37" s="20"/>
      <c r="F37" s="20"/>
      <c r="G37" s="21"/>
    </row>
    <row r="38" spans="1:8">
      <c r="A38" s="32" t="s">
        <v>53</v>
      </c>
      <c r="B38" s="18">
        <v>3240</v>
      </c>
      <c r="C38" s="20"/>
      <c r="D38" s="20"/>
      <c r="E38" s="20"/>
      <c r="F38" s="20"/>
      <c r="G38" s="21"/>
    </row>
    <row r="39" spans="1:8">
      <c r="A39" s="17" t="s">
        <v>54</v>
      </c>
      <c r="B39" s="18">
        <v>3250</v>
      </c>
      <c r="C39" s="20"/>
      <c r="D39" s="20"/>
      <c r="E39" s="20"/>
      <c r="F39" s="20"/>
      <c r="G39" s="21"/>
    </row>
    <row r="40" spans="1:8">
      <c r="A40" s="32" t="s">
        <v>55</v>
      </c>
      <c r="B40" s="18">
        <v>3260</v>
      </c>
      <c r="C40" s="20"/>
      <c r="D40" s="20"/>
      <c r="E40" s="20"/>
      <c r="F40" s="20"/>
      <c r="G40" s="21"/>
    </row>
    <row r="41" spans="1:8">
      <c r="A41" s="29" t="s">
        <v>56</v>
      </c>
      <c r="B41" s="18"/>
      <c r="C41" s="20"/>
      <c r="D41" s="20"/>
      <c r="E41" s="20"/>
      <c r="F41" s="20"/>
      <c r="G41" s="21"/>
    </row>
    <row r="42" spans="1:8" ht="37.5">
      <c r="A42" s="32" t="s">
        <v>57</v>
      </c>
      <c r="B42" s="18">
        <v>3270</v>
      </c>
      <c r="C42" s="20">
        <f>C45+C44+C43</f>
        <v>0</v>
      </c>
      <c r="D42" s="20">
        <f t="shared" ref="D42:E42" si="2">D45+D44+D43</f>
        <v>0</v>
      </c>
      <c r="E42" s="20">
        <f t="shared" si="2"/>
        <v>0</v>
      </c>
      <c r="F42" s="23">
        <f t="shared" ref="F42:F54" si="3">E42-D42</f>
        <v>0</v>
      </c>
      <c r="G42" s="24"/>
    </row>
    <row r="43" spans="1:8">
      <c r="A43" s="33" t="s">
        <v>58</v>
      </c>
      <c r="B43" s="25" t="s">
        <v>59</v>
      </c>
      <c r="C43" s="34"/>
      <c r="D43" s="20"/>
      <c r="E43" s="20"/>
      <c r="F43" s="23"/>
      <c r="G43" s="24"/>
    </row>
    <row r="44" spans="1:8">
      <c r="A44" s="33" t="s">
        <v>60</v>
      </c>
      <c r="B44" s="25" t="s">
        <v>61</v>
      </c>
      <c r="C44" s="34"/>
      <c r="D44" s="20"/>
      <c r="E44" s="20"/>
      <c r="F44" s="23">
        <f t="shared" ref="F44" si="4">E44-D44</f>
        <v>0</v>
      </c>
      <c r="G44" s="24"/>
    </row>
    <row r="45" spans="1:8">
      <c r="A45" s="32" t="s">
        <v>62</v>
      </c>
      <c r="B45" s="25" t="s">
        <v>63</v>
      </c>
      <c r="C45" s="34"/>
      <c r="D45" s="34"/>
      <c r="E45" s="20"/>
      <c r="F45" s="23"/>
      <c r="G45" s="24"/>
    </row>
    <row r="46" spans="1:8">
      <c r="A46" s="32" t="s">
        <v>64</v>
      </c>
      <c r="B46" s="18">
        <v>3280</v>
      </c>
      <c r="C46" s="20"/>
      <c r="D46" s="20"/>
      <c r="E46" s="20"/>
      <c r="F46" s="23"/>
      <c r="G46" s="24"/>
    </row>
    <row r="47" spans="1:8" ht="37.5">
      <c r="A47" s="32" t="s">
        <v>65</v>
      </c>
      <c r="B47" s="18">
        <v>3290</v>
      </c>
      <c r="C47" s="20">
        <f>C49</f>
        <v>0</v>
      </c>
      <c r="D47" s="20">
        <f>SUM(D48:D49)</f>
        <v>19</v>
      </c>
      <c r="E47" s="20">
        <f>SUM(E48:E49)</f>
        <v>21</v>
      </c>
      <c r="F47" s="23">
        <f t="shared" si="3"/>
        <v>2</v>
      </c>
      <c r="G47" s="24">
        <f>E47/D47*100</f>
        <v>110.5263157894737</v>
      </c>
      <c r="H47" s="35"/>
    </row>
    <row r="48" spans="1:8">
      <c r="A48" s="32" t="s">
        <v>66</v>
      </c>
      <c r="B48" s="18" t="s">
        <v>67</v>
      </c>
      <c r="C48" s="20"/>
      <c r="D48" s="20">
        <v>19</v>
      </c>
      <c r="E48" s="20">
        <v>19</v>
      </c>
      <c r="F48" s="23">
        <f t="shared" si="3"/>
        <v>0</v>
      </c>
      <c r="G48" s="24"/>
      <c r="H48" s="35"/>
    </row>
    <row r="49" spans="1:8">
      <c r="A49" s="32" t="s">
        <v>68</v>
      </c>
      <c r="B49" s="25" t="s">
        <v>69</v>
      </c>
      <c r="C49" s="20"/>
      <c r="D49" s="34">
        <v>0</v>
      </c>
      <c r="E49" s="20">
        <v>2</v>
      </c>
      <c r="F49" s="23">
        <f t="shared" si="3"/>
        <v>2</v>
      </c>
      <c r="G49" s="24"/>
      <c r="H49" s="35"/>
    </row>
    <row r="50" spans="1:8">
      <c r="A50" s="32" t="s">
        <v>70</v>
      </c>
      <c r="B50" s="18">
        <v>3300</v>
      </c>
      <c r="C50" s="20"/>
      <c r="D50" s="20"/>
      <c r="E50" s="20"/>
      <c r="F50" s="23"/>
      <c r="G50" s="21"/>
    </row>
    <row r="51" spans="1:8">
      <c r="A51" s="32" t="s">
        <v>71</v>
      </c>
      <c r="B51" s="18">
        <v>3310</v>
      </c>
      <c r="C51" s="20">
        <f t="shared" ref="C51:F51" si="5">C52+C53</f>
        <v>0</v>
      </c>
      <c r="D51" s="20">
        <f t="shared" si="5"/>
        <v>0</v>
      </c>
      <c r="E51" s="20">
        <f t="shared" si="5"/>
        <v>0</v>
      </c>
      <c r="F51" s="20">
        <f t="shared" si="5"/>
        <v>0</v>
      </c>
      <c r="G51" s="24"/>
    </row>
    <row r="52" spans="1:8" ht="37.5">
      <c r="A52" s="32" t="s">
        <v>72</v>
      </c>
      <c r="B52" s="18" t="s">
        <v>73</v>
      </c>
      <c r="C52" s="20"/>
      <c r="D52" s="20"/>
      <c r="E52" s="20"/>
      <c r="F52" s="23">
        <f t="shared" si="3"/>
        <v>0</v>
      </c>
      <c r="G52" s="24"/>
    </row>
    <row r="53" spans="1:8" ht="56.25">
      <c r="A53" s="32" t="s">
        <v>74</v>
      </c>
      <c r="B53" s="18" t="s">
        <v>75</v>
      </c>
      <c r="C53" s="20"/>
      <c r="D53" s="20"/>
      <c r="E53" s="20"/>
      <c r="F53" s="23">
        <f t="shared" si="3"/>
        <v>0</v>
      </c>
      <c r="G53" s="24"/>
    </row>
    <row r="54" spans="1:8" ht="37.5">
      <c r="A54" s="29" t="s">
        <v>76</v>
      </c>
      <c r="B54" s="18">
        <v>3320</v>
      </c>
      <c r="C54" s="19">
        <f>C33+C34+C35+C36+C39+C40-C42-C46-C47-C50-C51</f>
        <v>0</v>
      </c>
      <c r="D54" s="19">
        <f>D33+D34+D35+D36+D39+D40-D42-D46-D47-D50-D51</f>
        <v>-19</v>
      </c>
      <c r="E54" s="19">
        <f>E33+E34+E35+E36+E39+E40-E42-E46-E47-E50-E51</f>
        <v>-21</v>
      </c>
      <c r="F54" s="23">
        <f t="shared" si="3"/>
        <v>-2</v>
      </c>
      <c r="G54" s="24">
        <f>E54/D54*100</f>
        <v>110.5263157894737</v>
      </c>
    </row>
    <row r="55" spans="1:8">
      <c r="A55" s="13" t="s">
        <v>77</v>
      </c>
      <c r="B55" s="14"/>
      <c r="C55" s="14"/>
      <c r="D55" s="14"/>
      <c r="E55" s="14"/>
      <c r="F55" s="14"/>
      <c r="G55" s="15"/>
    </row>
    <row r="56" spans="1:8">
      <c r="A56" s="29" t="s">
        <v>47</v>
      </c>
      <c r="B56" s="18"/>
      <c r="C56" s="20"/>
      <c r="D56" s="20"/>
      <c r="E56" s="20"/>
      <c r="F56" s="20"/>
      <c r="G56" s="21"/>
    </row>
    <row r="57" spans="1:8">
      <c r="A57" s="17" t="s">
        <v>78</v>
      </c>
      <c r="B57" s="18">
        <v>3400</v>
      </c>
      <c r="C57" s="20"/>
      <c r="D57" s="20">
        <v>0</v>
      </c>
      <c r="E57" s="20">
        <v>319</v>
      </c>
      <c r="F57" s="20"/>
      <c r="G57" s="24"/>
    </row>
    <row r="58" spans="1:8" ht="37.5">
      <c r="A58" s="32" t="s">
        <v>79</v>
      </c>
      <c r="B58" s="22"/>
      <c r="C58" s="36"/>
      <c r="D58" s="36"/>
      <c r="E58" s="36"/>
      <c r="F58" s="36"/>
      <c r="G58" s="22"/>
    </row>
    <row r="59" spans="1:8">
      <c r="A59" s="32" t="s">
        <v>80</v>
      </c>
      <c r="B59" s="18">
        <v>3410</v>
      </c>
      <c r="C59" s="20"/>
      <c r="D59" s="20"/>
      <c r="E59" s="20"/>
      <c r="F59" s="20"/>
      <c r="G59" s="21"/>
    </row>
    <row r="60" spans="1:8">
      <c r="A60" s="32" t="s">
        <v>81</v>
      </c>
      <c r="B60" s="25">
        <v>3420</v>
      </c>
      <c r="C60" s="23"/>
      <c r="D60" s="23"/>
      <c r="E60" s="23"/>
      <c r="F60" s="23"/>
      <c r="G60" s="24"/>
    </row>
    <row r="61" spans="1:8">
      <c r="A61" s="32" t="s">
        <v>82</v>
      </c>
      <c r="B61" s="18">
        <v>3430</v>
      </c>
      <c r="C61" s="20"/>
      <c r="D61" s="20"/>
      <c r="E61" s="20"/>
      <c r="F61" s="20"/>
      <c r="G61" s="21"/>
    </row>
    <row r="62" spans="1:8" ht="37.5">
      <c r="A62" s="32" t="s">
        <v>83</v>
      </c>
      <c r="B62" s="18"/>
      <c r="C62" s="20"/>
      <c r="D62" s="20"/>
      <c r="E62" s="20"/>
      <c r="F62" s="20"/>
      <c r="G62" s="21"/>
    </row>
    <row r="63" spans="1:8">
      <c r="A63" s="32" t="s">
        <v>80</v>
      </c>
      <c r="B63" s="25">
        <v>3440</v>
      </c>
      <c r="C63" s="23"/>
      <c r="D63" s="23"/>
      <c r="E63" s="23"/>
      <c r="F63" s="23"/>
      <c r="G63" s="24"/>
    </row>
    <row r="64" spans="1:8">
      <c r="A64" s="32" t="s">
        <v>81</v>
      </c>
      <c r="B64" s="25">
        <v>3450</v>
      </c>
      <c r="C64" s="23"/>
      <c r="D64" s="23"/>
      <c r="E64" s="23"/>
      <c r="F64" s="23"/>
      <c r="G64" s="24"/>
    </row>
    <row r="65" spans="1:7">
      <c r="A65" s="32" t="s">
        <v>82</v>
      </c>
      <c r="B65" s="25">
        <v>3460</v>
      </c>
      <c r="C65" s="23"/>
      <c r="D65" s="23"/>
      <c r="E65" s="23"/>
      <c r="F65" s="23"/>
      <c r="G65" s="24"/>
    </row>
    <row r="66" spans="1:7">
      <c r="A66" s="32" t="s">
        <v>84</v>
      </c>
      <c r="B66" s="25">
        <v>3470</v>
      </c>
      <c r="C66" s="23"/>
      <c r="D66" s="23"/>
      <c r="E66" s="23"/>
      <c r="F66" s="23"/>
      <c r="G66" s="24"/>
    </row>
    <row r="67" spans="1:7">
      <c r="A67" s="32" t="s">
        <v>55</v>
      </c>
      <c r="B67" s="25">
        <v>3480</v>
      </c>
      <c r="C67" s="23"/>
      <c r="D67" s="23"/>
      <c r="E67" s="23"/>
      <c r="F67" s="23"/>
      <c r="G67" s="24"/>
    </row>
    <row r="68" spans="1:7">
      <c r="A68" s="29" t="s">
        <v>56</v>
      </c>
      <c r="B68" s="18"/>
      <c r="C68" s="20"/>
      <c r="D68" s="20"/>
      <c r="E68" s="20"/>
      <c r="F68" s="20"/>
      <c r="G68" s="21"/>
    </row>
    <row r="69" spans="1:7" ht="37.5">
      <c r="A69" s="33" t="s">
        <v>85</v>
      </c>
      <c r="B69" s="18">
        <v>3490</v>
      </c>
      <c r="C69" s="19">
        <f>'[1]2. Розрахунки з бюджетом'!C9</f>
        <v>0</v>
      </c>
      <c r="D69" s="19">
        <f>'[1]2. Розрахунки з бюджетом'!D10</f>
        <v>184</v>
      </c>
      <c r="E69" s="19">
        <f>'[1]2. Розрахунки з бюджетом'!E10</f>
        <v>848</v>
      </c>
      <c r="F69" s="20">
        <f>E69-D69</f>
        <v>664</v>
      </c>
      <c r="G69" s="21">
        <f>E69/D69*100</f>
        <v>460.86956521739131</v>
      </c>
    </row>
    <row r="70" spans="1:7" ht="93.75">
      <c r="A70" s="33" t="s">
        <v>86</v>
      </c>
      <c r="B70" s="18">
        <v>3500</v>
      </c>
      <c r="C70" s="19">
        <f>'[1]2. Розрахунки з бюджетом'!C11</f>
        <v>0</v>
      </c>
      <c r="D70" s="19">
        <f>'[1]2. Розрахунки з бюджетом'!D11</f>
        <v>625</v>
      </c>
      <c r="E70" s="19">
        <f>'[1]2. Розрахунки з бюджетом'!E11</f>
        <v>2885</v>
      </c>
      <c r="F70" s="20">
        <f>E70-D70</f>
        <v>2260</v>
      </c>
      <c r="G70" s="21">
        <f>E70/D70*100</f>
        <v>461.59999999999997</v>
      </c>
    </row>
    <row r="71" spans="1:7" ht="37.5">
      <c r="A71" s="32" t="s">
        <v>87</v>
      </c>
      <c r="B71" s="18"/>
      <c r="C71" s="20"/>
      <c r="D71" s="20"/>
      <c r="E71" s="20"/>
      <c r="F71" s="20"/>
      <c r="G71" s="21"/>
    </row>
    <row r="72" spans="1:7">
      <c r="A72" s="32" t="s">
        <v>80</v>
      </c>
      <c r="B72" s="25">
        <v>3510</v>
      </c>
      <c r="C72" s="23"/>
      <c r="D72" s="23"/>
      <c r="E72" s="23"/>
      <c r="F72" s="23"/>
      <c r="G72" s="24"/>
    </row>
    <row r="73" spans="1:7">
      <c r="A73" s="32" t="s">
        <v>81</v>
      </c>
      <c r="B73" s="25">
        <v>3520</v>
      </c>
      <c r="C73" s="23"/>
      <c r="D73" s="23"/>
      <c r="E73" s="23"/>
      <c r="F73" s="23"/>
      <c r="G73" s="24"/>
    </row>
    <row r="74" spans="1:7">
      <c r="A74" s="32" t="s">
        <v>82</v>
      </c>
      <c r="B74" s="25">
        <v>3530</v>
      </c>
      <c r="C74" s="23"/>
      <c r="D74" s="23"/>
      <c r="E74" s="23"/>
      <c r="F74" s="23"/>
      <c r="G74" s="24"/>
    </row>
    <row r="75" spans="1:7" ht="37.5">
      <c r="A75" s="32" t="s">
        <v>88</v>
      </c>
      <c r="B75" s="18"/>
      <c r="C75" s="20"/>
      <c r="D75" s="20"/>
      <c r="E75" s="20"/>
      <c r="F75" s="20"/>
      <c r="G75" s="21"/>
    </row>
    <row r="76" spans="1:7">
      <c r="A76" s="32" t="s">
        <v>80</v>
      </c>
      <c r="B76" s="25">
        <v>3540</v>
      </c>
      <c r="C76" s="23"/>
      <c r="D76" s="23"/>
      <c r="E76" s="23"/>
      <c r="F76" s="23"/>
      <c r="G76" s="24"/>
    </row>
    <row r="77" spans="1:7">
      <c r="A77" s="32" t="s">
        <v>81</v>
      </c>
      <c r="B77" s="25">
        <v>3550</v>
      </c>
      <c r="C77" s="23"/>
      <c r="D77" s="23"/>
      <c r="E77" s="23"/>
      <c r="F77" s="23"/>
      <c r="G77" s="24"/>
    </row>
    <row r="78" spans="1:7">
      <c r="A78" s="32" t="s">
        <v>82</v>
      </c>
      <c r="B78" s="25">
        <v>3560</v>
      </c>
      <c r="C78" s="23"/>
      <c r="D78" s="23"/>
      <c r="E78" s="23"/>
      <c r="F78" s="23"/>
      <c r="G78" s="24"/>
    </row>
    <row r="79" spans="1:7">
      <c r="A79" s="32" t="s">
        <v>71</v>
      </c>
      <c r="B79" s="25">
        <v>3570</v>
      </c>
      <c r="C79" s="23"/>
      <c r="D79" s="23"/>
      <c r="E79" s="23"/>
      <c r="F79" s="23">
        <f>E79-D79</f>
        <v>0</v>
      </c>
      <c r="G79" s="21"/>
    </row>
    <row r="80" spans="1:7">
      <c r="A80" s="29" t="s">
        <v>89</v>
      </c>
      <c r="B80" s="25">
        <v>3580</v>
      </c>
      <c r="C80" s="26">
        <f>C57+C58+C62+C66+C67-C69-C70-C71-C75-C79</f>
        <v>0</v>
      </c>
      <c r="D80" s="26">
        <f t="shared" ref="D80" si="6">D57+D58+D62+D66+D67-D69-D70-D71-D75-D79</f>
        <v>-809</v>
      </c>
      <c r="E80" s="26">
        <f>E57+E58+E62+E66+E67-E69-E70-E71-E75-E79</f>
        <v>-3414</v>
      </c>
      <c r="F80" s="23">
        <f>E80-D80</f>
        <v>-2605</v>
      </c>
      <c r="G80" s="21">
        <f>E80/D80*100</f>
        <v>422.00247218788627</v>
      </c>
    </row>
    <row r="81" spans="1:8" s="37" customFormat="1">
      <c r="A81" s="32" t="s">
        <v>90</v>
      </c>
      <c r="B81" s="25"/>
      <c r="C81" s="23"/>
      <c r="D81" s="23"/>
      <c r="E81" s="23"/>
      <c r="F81" s="23"/>
      <c r="G81" s="24"/>
    </row>
    <row r="82" spans="1:8" s="37" customFormat="1">
      <c r="A82" s="31" t="s">
        <v>91</v>
      </c>
      <c r="B82" s="25">
        <v>3600</v>
      </c>
      <c r="C82" s="23"/>
      <c r="D82" s="23"/>
      <c r="E82" s="30"/>
      <c r="F82" s="23">
        <f>E82-D82</f>
        <v>0</v>
      </c>
      <c r="G82" s="21"/>
    </row>
    <row r="83" spans="1:8" s="37" customFormat="1">
      <c r="A83" s="33" t="s">
        <v>92</v>
      </c>
      <c r="B83" s="25">
        <v>3610</v>
      </c>
      <c r="C83" s="23"/>
      <c r="D83" s="23"/>
      <c r="E83" s="23"/>
      <c r="F83" s="23"/>
      <c r="G83" s="24"/>
    </row>
    <row r="84" spans="1:8" s="37" customFormat="1">
      <c r="A84" s="31" t="s">
        <v>93</v>
      </c>
      <c r="B84" s="25">
        <v>3620</v>
      </c>
      <c r="C84" s="26">
        <f>C82+C30+C54+C80</f>
        <v>0</v>
      </c>
      <c r="D84" s="26">
        <f>D82+D30+D54+D80</f>
        <v>243</v>
      </c>
      <c r="E84" s="26">
        <f>E82+E30+E54+E80</f>
        <v>9014</v>
      </c>
      <c r="F84" s="23">
        <f>E84-D84</f>
        <v>8771</v>
      </c>
      <c r="G84" s="21">
        <f>E84/D84*100</f>
        <v>3709.4650205761318</v>
      </c>
    </row>
    <row r="85" spans="1:8" s="37" customFormat="1">
      <c r="A85" s="31" t="s">
        <v>94</v>
      </c>
      <c r="B85" s="25">
        <v>3630</v>
      </c>
      <c r="C85" s="26">
        <f>C84-C82</f>
        <v>0</v>
      </c>
      <c r="D85" s="26">
        <f>D84-D82</f>
        <v>243</v>
      </c>
      <c r="E85" s="26">
        <f>E84-E82</f>
        <v>9014</v>
      </c>
      <c r="F85" s="23">
        <f>E85-D85</f>
        <v>8771</v>
      </c>
      <c r="G85" s="21">
        <f>E85/D85*100</f>
        <v>3709.4650205761318</v>
      </c>
    </row>
    <row r="86" spans="1:8" s="37" customFormat="1">
      <c r="A86" s="1"/>
      <c r="B86" s="38"/>
      <c r="C86" s="38"/>
      <c r="D86" s="38"/>
      <c r="E86" s="38"/>
      <c r="F86" s="38"/>
      <c r="G86" s="38"/>
    </row>
    <row r="87" spans="1:8" s="44" customFormat="1">
      <c r="A87" s="39"/>
      <c r="B87" s="40"/>
      <c r="C87" s="41"/>
      <c r="D87" s="42"/>
      <c r="E87" s="43"/>
      <c r="F87" s="43"/>
      <c r="G87" s="43"/>
    </row>
    <row r="88" spans="1:8" s="47" customFormat="1" ht="20.25">
      <c r="A88" s="45" t="s">
        <v>95</v>
      </c>
      <c r="B88" s="46"/>
      <c r="C88" s="46"/>
      <c r="E88" s="48" t="s">
        <v>96</v>
      </c>
      <c r="F88" s="48"/>
      <c r="G88" s="48"/>
      <c r="H88" s="49"/>
    </row>
    <row r="89" spans="1:8" s="55" customFormat="1" ht="20.25">
      <c r="A89" s="50" t="s">
        <v>97</v>
      </c>
      <c r="B89" s="51" t="s">
        <v>98</v>
      </c>
      <c r="C89" s="51"/>
      <c r="D89" s="52"/>
      <c r="E89" s="53" t="s">
        <v>99</v>
      </c>
      <c r="F89" s="53"/>
      <c r="G89" s="53"/>
      <c r="H89" s="54"/>
    </row>
    <row r="90" spans="1:8" ht="45.75" customHeight="1"/>
    <row r="91" spans="1:8" s="57" customFormat="1" ht="80.25" customHeight="1">
      <c r="A91" s="56"/>
      <c r="B91" s="56"/>
      <c r="C91" s="56"/>
      <c r="D91" s="56"/>
      <c r="E91" s="56"/>
      <c r="F91" s="56"/>
      <c r="G91" s="56"/>
      <c r="H91" s="56"/>
    </row>
    <row r="93" spans="1:8">
      <c r="C93" s="58"/>
    </row>
  </sheetData>
  <mergeCells count="14">
    <mergeCell ref="A91:H91"/>
    <mergeCell ref="A31:G31"/>
    <mergeCell ref="A55:G55"/>
    <mergeCell ref="E87:G87"/>
    <mergeCell ref="B88:C88"/>
    <mergeCell ref="E88:G88"/>
    <mergeCell ref="B89:C89"/>
    <mergeCell ref="E89:G89"/>
    <mergeCell ref="A3:G3"/>
    <mergeCell ref="A5:A6"/>
    <mergeCell ref="B5:B6"/>
    <mergeCell ref="C5:C6"/>
    <mergeCell ref="D5:G5"/>
    <mergeCell ref="A8:G8"/>
  </mergeCells>
  <printOptions horizontalCentered="1"/>
  <pageMargins left="0.78740157480314965" right="0.39370078740157483" top="0.39370078740157483" bottom="0.39370078740157483" header="0.19685039370078741" footer="0.23622047244094491"/>
  <pageSetup paperSize="9" scale="60" fitToHeight="2" orientation="portrait" r:id="rId1"/>
  <headerFooter alignWithMargins="0"/>
  <rowBreaks count="1" manualBreakCount="1">
    <brk id="5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 Рух грошових коштів</vt:lpstr>
      <vt:lpstr>'3. Рух грошових коштів'!Заголовки_для_печати</vt:lpstr>
      <vt:lpstr>'3. Рух грошових коштів'!Область_печати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2021-12-14T14:08:15Z</dcterms:created>
  <dcterms:modified xsi:type="dcterms:W3CDTF">2021-12-14T14:08:28Z</dcterms:modified>
</cp:coreProperties>
</file>