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1. Фін результа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'1. Фін результат'!$7:$7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'1. Фін результат'!$A$1:$H$121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G116" i="1" l="1"/>
  <c r="F116" i="1"/>
  <c r="E116" i="1"/>
  <c r="D116" i="1"/>
  <c r="C116" i="1"/>
  <c r="G115" i="1"/>
  <c r="E115" i="1"/>
  <c r="F115" i="1" s="1"/>
  <c r="D115" i="1"/>
  <c r="C115" i="1"/>
  <c r="E114" i="1"/>
  <c r="G114" i="1" s="1"/>
  <c r="D114" i="1"/>
  <c r="C114" i="1"/>
  <c r="E113" i="1"/>
  <c r="E111" i="1" s="1"/>
  <c r="D113" i="1"/>
  <c r="C113" i="1"/>
  <c r="D111" i="1"/>
  <c r="C111" i="1"/>
  <c r="E106" i="1"/>
  <c r="D106" i="1"/>
  <c r="G105" i="1"/>
  <c r="F105" i="1"/>
  <c r="E105" i="1"/>
  <c r="D105" i="1"/>
  <c r="C105" i="1"/>
  <c r="E101" i="1"/>
  <c r="C100" i="1"/>
  <c r="F91" i="1"/>
  <c r="G86" i="1"/>
  <c r="F86" i="1"/>
  <c r="G84" i="1"/>
  <c r="F84" i="1"/>
  <c r="F83" i="1" s="1"/>
  <c r="E83" i="1"/>
  <c r="E100" i="1" s="1"/>
  <c r="D83" i="1"/>
  <c r="D100" i="1" s="1"/>
  <c r="E76" i="1"/>
  <c r="E99" i="1" s="1"/>
  <c r="F99" i="1" s="1"/>
  <c r="D76" i="1"/>
  <c r="D99" i="1" s="1"/>
  <c r="C76" i="1"/>
  <c r="C99" i="1" s="1"/>
  <c r="E68" i="1"/>
  <c r="D68" i="1"/>
  <c r="C68" i="1"/>
  <c r="C98" i="1" s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F52" i="1" s="1"/>
  <c r="G52" i="1"/>
  <c r="E52" i="1"/>
  <c r="D52" i="1"/>
  <c r="D30" i="1" s="1"/>
  <c r="G49" i="1"/>
  <c r="F49" i="1"/>
  <c r="F48" i="1"/>
  <c r="G46" i="1"/>
  <c r="F46" i="1"/>
  <c r="G45" i="1"/>
  <c r="F45" i="1"/>
  <c r="G41" i="1"/>
  <c r="F41" i="1"/>
  <c r="G39" i="1"/>
  <c r="F39" i="1"/>
  <c r="G38" i="1"/>
  <c r="F38" i="1"/>
  <c r="G37" i="1"/>
  <c r="F37" i="1"/>
  <c r="G36" i="1"/>
  <c r="F36" i="1"/>
  <c r="G34" i="1"/>
  <c r="F34" i="1"/>
  <c r="E30" i="1"/>
  <c r="C30" i="1"/>
  <c r="G28" i="1"/>
  <c r="F28" i="1"/>
  <c r="G27" i="1"/>
  <c r="F27" i="1"/>
  <c r="G26" i="1"/>
  <c r="E26" i="1"/>
  <c r="F26" i="1" s="1"/>
  <c r="D26" i="1"/>
  <c r="D98" i="1" s="1"/>
  <c r="G24" i="1"/>
  <c r="F24" i="1"/>
  <c r="G23" i="1"/>
  <c r="F23" i="1"/>
  <c r="E22" i="1"/>
  <c r="G22" i="1" s="1"/>
  <c r="D22" i="1"/>
  <c r="D14" i="1" s="1"/>
  <c r="C22" i="1"/>
  <c r="G21" i="1"/>
  <c r="F21" i="1"/>
  <c r="G20" i="1"/>
  <c r="F20" i="1"/>
  <c r="G19" i="1"/>
  <c r="F19" i="1"/>
  <c r="G18" i="1"/>
  <c r="F18" i="1"/>
  <c r="G16" i="1"/>
  <c r="F16" i="1"/>
  <c r="C14" i="1"/>
  <c r="C102" i="1" s="1"/>
  <c r="C117" i="1" s="1"/>
  <c r="G13" i="1"/>
  <c r="F13" i="1"/>
  <c r="G12" i="1"/>
  <c r="F12" i="1"/>
  <c r="G11" i="1"/>
  <c r="F11" i="1"/>
  <c r="G10" i="1"/>
  <c r="F10" i="1"/>
  <c r="E9" i="1"/>
  <c r="G9" i="1" s="1"/>
  <c r="D9" i="1"/>
  <c r="D101" i="1" s="1"/>
  <c r="C9" i="1"/>
  <c r="C101" i="1" s="1"/>
  <c r="G30" i="1" l="1"/>
  <c r="F30" i="1"/>
  <c r="F101" i="1"/>
  <c r="G111" i="1"/>
  <c r="F111" i="1"/>
  <c r="G100" i="1"/>
  <c r="F100" i="1"/>
  <c r="D102" i="1"/>
  <c r="D117" i="1" s="1"/>
  <c r="D118" i="1"/>
  <c r="C118" i="1"/>
  <c r="D25" i="1"/>
  <c r="D74" i="1" s="1"/>
  <c r="F113" i="1"/>
  <c r="F9" i="1"/>
  <c r="E14" i="1"/>
  <c r="F22" i="1"/>
  <c r="E98" i="1"/>
  <c r="G101" i="1"/>
  <c r="G113" i="1"/>
  <c r="F114" i="1"/>
  <c r="C25" i="1"/>
  <c r="C74" i="1" s="1"/>
  <c r="F76" i="1"/>
  <c r="G83" i="1"/>
  <c r="F14" i="1" l="1"/>
  <c r="E102" i="1"/>
  <c r="G14" i="1"/>
  <c r="C104" i="1"/>
  <c r="C109" i="1" s="1"/>
  <c r="C90" i="1"/>
  <c r="C93" i="1" s="1"/>
  <c r="C94" i="1" s="1"/>
  <c r="F98" i="1"/>
  <c r="G98" i="1"/>
  <c r="E25" i="1"/>
  <c r="D104" i="1"/>
  <c r="D109" i="1" s="1"/>
  <c r="D90" i="1"/>
  <c r="D93" i="1" s="1"/>
  <c r="D94" i="1" s="1"/>
  <c r="F25" i="1" l="1"/>
  <c r="E74" i="1"/>
  <c r="G25" i="1"/>
  <c r="G102" i="1"/>
  <c r="F102" i="1"/>
  <c r="E117" i="1"/>
  <c r="F117" i="1" l="1"/>
  <c r="G117" i="1"/>
  <c r="E118" i="1"/>
  <c r="G74" i="1"/>
  <c r="E104" i="1"/>
  <c r="E90" i="1"/>
  <c r="F74" i="1"/>
  <c r="F90" i="1" l="1"/>
  <c r="G90" i="1"/>
  <c r="E93" i="1"/>
  <c r="F104" i="1"/>
  <c r="G104" i="1"/>
  <c r="E109" i="1"/>
  <c r="G118" i="1"/>
  <c r="F118" i="1"/>
  <c r="F109" i="1" l="1"/>
  <c r="G109" i="1"/>
  <c r="E94" i="1"/>
  <c r="F93" i="1"/>
  <c r="G93" i="1"/>
  <c r="G94" i="1" l="1"/>
  <c r="F94" i="1"/>
</calcChain>
</file>

<file path=xl/sharedStrings.xml><?xml version="1.0" encoding="utf-8"?>
<sst xmlns="http://schemas.openxmlformats.org/spreadsheetml/2006/main" count="150" uniqueCount="142">
  <si>
    <t>Продовження додатка 3</t>
  </si>
  <si>
    <t>Таблиця 1</t>
  </si>
  <si>
    <t>Таблиця І. Формування фінансових результатів</t>
  </si>
  <si>
    <t>Найменування показника</t>
  </si>
  <si>
    <t xml:space="preserve">Код рядка </t>
  </si>
  <si>
    <t>Минулий рік (анало-
гічний період)</t>
  </si>
  <si>
    <t>Звітний період</t>
  </si>
  <si>
    <t xml:space="preserve">план </t>
  </si>
  <si>
    <t>факт</t>
  </si>
  <si>
    <t>відхи-
лення,  +/–</t>
  </si>
  <si>
    <t>виконання,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</si>
  <si>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</si>
  <si>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</si>
  <si>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Чистий дохід від реалізації продукції (товарів, робіт, послуг) (розшифрувати)</t>
  </si>
  <si>
    <t xml:space="preserve">Тимчасове використання об’єктів благоустрою міста не за функціональним призначенням </t>
  </si>
  <si>
    <t>1000/1</t>
  </si>
  <si>
    <t>Тимчасове користування місцями розташування рекламних засобів</t>
  </si>
  <si>
    <t>1000/2</t>
  </si>
  <si>
    <t>Відшкодування витрат, пов'язаних з приведенням до належного стану (відновленням) об’єкту благоустрою, або його окремих пошкоджених елементів (частин), знесенням/демонтуванням тимчасових споруд, засобів зовнішньої реклами та інших елементів (частин) об’єктів благоустрою, їх завантаженням та транспортування до місця тимчасового зберігання</t>
  </si>
  <si>
    <t>1000/3</t>
  </si>
  <si>
    <t>Плата за зберігання демонтованих тимчасових споруд, засобів зовнішньої реклами та інших елементів (частин) об’єктів благоустрою</t>
  </si>
  <si>
    <t>1000/4</t>
  </si>
  <si>
    <t>Собівартість реалізованої продукції (товарів, робіт, послуг) (розшифрувати)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</si>
  <si>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</si>
  <si>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</si>
  <si>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</si>
  <si>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</si>
  <si>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</si>
  <si>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</si>
  <si>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активів,амортизація  безоплатно отриманих основних засобів</t>
  </si>
  <si>
    <t>інші витрати (розшифрувати)</t>
  </si>
  <si>
    <t>поліграфічні послуги (широкоформатний друк)</t>
  </si>
  <si>
    <t>1018/1</t>
  </si>
  <si>
    <t>відновлення порушеного стану об’єктів благоустрою (знесення/демонтаж тимчасових споруд, засобів зовнішньої реклами та інших елементів (частин) об’єктів благоустрою, їх завантаження та транспортування до місця тимчасового зберігання) та/або поточний ремонт об'єктів благоустрою, у т.ч. їх окремих пошкоджених елементів (частин)</t>
  </si>
  <si>
    <t>1018/2</t>
  </si>
  <si>
    <t>Валовий прибуток (збиток)</t>
  </si>
  <si>
    <t>Інші операційні доходи (розшифрувати), у тому числі:</t>
  </si>
  <si>
    <t>інші надходження грошових коштів</t>
  </si>
  <si>
    <t>відсотки за депозитом</t>
  </si>
  <si>
    <t>повернення судового сбору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</si>
  <si>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</si>
  <si>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</si>
  <si>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</si>
  <si>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</si>
  <si>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</si>
  <si>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</si>
  <si>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</si>
  <si>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</si>
  <si>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</si>
  <si>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</si>
  <si>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</si>
  <si>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</si>
  <si>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</si>
  <si>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</si>
  <si>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</si>
  <si>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</si>
  <si>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</si>
  <si>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</si>
  <si>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</si>
  <si>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</si>
  <si>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інші адміністративні витрати (розшифрувати)</t>
  </si>
  <si>
    <t>комунальні та експлуатаційні послуги</t>
  </si>
  <si>
    <t>1062/1</t>
  </si>
  <si>
    <t>послуги охорони та тех.обслуг.пожежної сигналізації</t>
  </si>
  <si>
    <t>1062/2</t>
  </si>
  <si>
    <t>банківські послуги</t>
  </si>
  <si>
    <t>1062/3</t>
  </si>
  <si>
    <t>поштові послуги та інтернет</t>
  </si>
  <si>
    <t>1062/4</t>
  </si>
  <si>
    <t>канцелярські товари та МБП, витратний матеріал, заправка картриджів, електричне устаткування, апаратура та обладнання, комплектуючі та запасні частини тощо</t>
  </si>
  <si>
    <t>1062/5</t>
  </si>
  <si>
    <t xml:space="preserve"> судовий, виконавчий,адміністративний збори, штрафи, пені (у т.ч. минулих періодів)</t>
  </si>
  <si>
    <t>1062/6</t>
  </si>
  <si>
    <t xml:space="preserve">інше </t>
  </si>
  <si>
    <t>1062/7</t>
  </si>
  <si>
    <t>лікарняні та ЄСВ, нецільова допомога</t>
  </si>
  <si>
    <t>1062/8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</si>
  <si>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</si>
  <si>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</si>
  <si>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</si>
  <si>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</si>
  <si>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</si>
  <si>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</si>
  <si>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витрати, усього, у тому числі: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</si>
  <si>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</si>
  <si>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</si>
  <si>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</si>
  <si>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курсові різниці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</si>
  <si>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</si>
  <si>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</si>
  <si>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</si>
  <si>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Інші фінансові доходи (розшифрувати)</t>
  </si>
  <si>
    <t>1120/1</t>
  </si>
  <si>
    <t>помилково перераховані кошти</t>
  </si>
  <si>
    <t>1020/2</t>
  </si>
  <si>
    <t>1120/3</t>
  </si>
  <si>
    <t>дохід за результатом інвентаризації розрахунків з міським бюджетом</t>
  </si>
  <si>
    <t>1020/4</t>
  </si>
  <si>
    <t>Втрати від участі в капіталі (розшифрувати)</t>
  </si>
  <si>
    <t>Фінансові витрати (розшифрувати)</t>
  </si>
  <si>
    <t>Інші доходи (розшифрувати), у тому числі:</t>
  </si>
  <si>
    <t xml:space="preserve">амортизація  безоплатно отриманих основних засобів </t>
  </si>
  <si>
    <t>1150/1</t>
  </si>
  <si>
    <t>1150/2</t>
  </si>
  <si>
    <t xml:space="preserve">списання  безоплатно отриманих запасів </t>
  </si>
  <si>
    <t>1150/3</t>
  </si>
  <si>
    <t>Інші витрати (розшифрувати), у тому числі:</t>
  </si>
  <si>
    <t>списання залишкової вартості основних засобів</t>
  </si>
  <si>
    <t>1160/1</t>
  </si>
  <si>
    <t>Фінансовий результат до оподаткування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</si>
  <si>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</si>
  <si>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</si>
  <si>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Чистий  фінансовий результат, у тому числі:</t>
  </si>
  <si>
    <t xml:space="preserve">прибуток </t>
  </si>
  <si>
    <t>збиток</t>
  </si>
  <si>
    <t>Неконтрольована частка</t>
  </si>
  <si>
    <t>Доходи і витрати (узагальнені показники)</t>
  </si>
  <si>
    <t>Інші операційні доходи/витрати
(рядок 1030 - рядок 1080)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</si>
  <si>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</si>
  <si>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</si>
  <si>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Усього доходів (рядок 1000 + рядок 1030 + рядок 1110 + рядок 1120 + рядок 1150)</t>
  </si>
  <si>
    <t>Усього витрат (рядок 1010 + рядок 1040 + рядок 1070 + рядок 1080 + рядок 1130 + рядок 1140 + рядок 1160 + рядок 1180 + рядок 1190)</t>
  </si>
  <si>
    <t>Розрахунок показника EBITDA</t>
  </si>
  <si>
    <t>Фінансовий результат від операційної діяльності, рядок 1100</t>
  </si>
  <si>
    <t>плюс амортизація, рядок 1530</t>
  </si>
  <si>
    <t>мінус операційні доходи від курсових різниць, рядок 1031</t>
  </si>
  <si>
    <t>плюс операційні витрати від курсових різниць, рядок 1084</t>
  </si>
  <si>
    <t>мінус/плюс значні нетипові операційні доходи/витрати (розшифрувати)</t>
  </si>
  <si>
    <t>EBITDA</t>
  </si>
  <si>
    <t>Елементи операційних витрат</t>
  </si>
  <si>
    <t>Матеріальні витрати, у тому числі: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</si>
  <si>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</si>
  <si>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</si>
  <si>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</si>
  <si>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</si>
  <si>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</si>
  <si>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</si>
  <si>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Директор підприємства</t>
  </si>
  <si>
    <t>Ольга ГУГНІНА</t>
  </si>
  <si>
    <t>(посада)</t>
  </si>
  <si>
    <t>(підпис)</t>
  </si>
  <si>
    <t xml:space="preserve">(ім’я та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</si>
</sst>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6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u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3">
    <xf numFmtId="0" fontId="0" fillId="0" borderId="0"/>
    <xf numFmtId="0" fontId="7" fillId="4" borderId="0" applyNumberFormat="0" applyFill="0" applyAlignment="0">
      <alignment horizontal="center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3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6" fillId="6" borderId="0" applyNumberFormat="0" applyBorder="0" applyAlignment="0" applyProtection="0"/>
    <xf numFmtId="0" fontId="17" fillId="23" borderId="8" applyNumberFormat="0" applyAlignment="0" applyProtection="0"/>
    <xf numFmtId="0" fontId="18" fillId="24" borderId="9" applyNumberFormat="0" applyAlignment="0" applyProtection="0"/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49" fontId="19" fillId="0" borderId="1">
      <alignment horizontal="center" vertical="center"/>
      <protection locked="0"/>
    </xf>
    <xf numFmtId="165" fontId="7" fillId="0" borderId="0" applyFont="0" applyFill="0" applyBorder="0" applyAlignment="0" applyProtection="0"/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49" fontId="7" fillId="0" borderId="1">
      <alignment horizontal="left" vertical="center"/>
      <protection locked="0"/>
    </xf>
    <xf numFmtId="0" fontId="20" fillId="0" borderId="0" applyNumberFormat="0" applyFill="0" applyBorder="0" applyAlignment="0" applyProtection="0"/>
    <xf numFmtId="166" fontId="21" fillId="0" borderId="0" applyAlignment="0">
      <alignment wrapText="1"/>
    </xf>
    <xf numFmtId="0" fontId="22" fillId="7" borderId="0" applyNumberFormat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10" borderId="8" applyNumberFormat="0" applyAlignment="0" applyProtection="0"/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7" fillId="0" borderId="0" applyNumberFormat="0" applyFont="0" applyAlignment="0">
      <alignment vertical="top" wrapText="1"/>
      <protection locked="0"/>
    </xf>
    <xf numFmtId="49" fontId="28" fillId="25" borderId="13">
      <alignment horizontal="left" vertical="center"/>
      <protection locked="0"/>
    </xf>
    <xf numFmtId="49" fontId="28" fillId="25" borderId="13">
      <alignment horizontal="left" vertical="center"/>
    </xf>
    <xf numFmtId="4" fontId="28" fillId="25" borderId="13">
      <alignment horizontal="right" vertical="center"/>
      <protection locked="0"/>
    </xf>
    <xf numFmtId="4" fontId="28" fillId="25" borderId="13">
      <alignment horizontal="right" vertical="center"/>
    </xf>
    <xf numFmtId="4" fontId="29" fillId="25" borderId="13">
      <alignment horizontal="right" vertical="center"/>
      <protection locked="0"/>
    </xf>
    <xf numFmtId="49" fontId="30" fillId="25" borderId="1">
      <alignment horizontal="left" vertical="center"/>
      <protection locked="0"/>
    </xf>
    <xf numFmtId="49" fontId="30" fillId="25" borderId="1">
      <alignment horizontal="left" vertical="center"/>
    </xf>
    <xf numFmtId="49" fontId="31" fillId="25" borderId="1">
      <alignment horizontal="left" vertical="center"/>
      <protection locked="0"/>
    </xf>
    <xf numFmtId="49" fontId="31" fillId="25" borderId="1">
      <alignment horizontal="left" vertical="center"/>
    </xf>
    <xf numFmtId="4" fontId="30" fillId="25" borderId="1">
      <alignment horizontal="right" vertical="center"/>
      <protection locked="0"/>
    </xf>
    <xf numFmtId="4" fontId="30" fillId="25" borderId="1">
      <alignment horizontal="right" vertical="center"/>
    </xf>
    <xf numFmtId="4" fontId="32" fillId="25" borderId="1">
      <alignment horizontal="right" vertical="center"/>
      <protection locked="0"/>
    </xf>
    <xf numFmtId="49" fontId="19" fillId="25" borderId="1">
      <alignment horizontal="left" vertical="center"/>
      <protection locked="0"/>
    </xf>
    <xf numFmtId="49" fontId="19" fillId="25" borderId="1">
      <alignment horizontal="left" vertical="center"/>
      <protection locked="0"/>
    </xf>
    <xf numFmtId="49" fontId="19" fillId="25" borderId="1">
      <alignment horizontal="left" vertical="center"/>
    </xf>
    <xf numFmtId="49" fontId="19" fillId="25" borderId="1">
      <alignment horizontal="left" vertical="center"/>
    </xf>
    <xf numFmtId="49" fontId="29" fillId="25" borderId="1">
      <alignment horizontal="left" vertical="center"/>
      <protection locked="0"/>
    </xf>
    <xf numFmtId="49" fontId="29" fillId="25" borderId="1">
      <alignment horizontal="left" vertical="center"/>
    </xf>
    <xf numFmtId="4" fontId="19" fillId="25" borderId="1">
      <alignment horizontal="right" vertical="center"/>
      <protection locked="0"/>
    </xf>
    <xf numFmtId="4" fontId="19" fillId="25" borderId="1">
      <alignment horizontal="right" vertical="center"/>
      <protection locked="0"/>
    </xf>
    <xf numFmtId="4" fontId="19" fillId="25" borderId="1">
      <alignment horizontal="right" vertical="center"/>
    </xf>
    <xf numFmtId="4" fontId="19" fillId="25" borderId="1">
      <alignment horizontal="right" vertical="center"/>
    </xf>
    <xf numFmtId="4" fontId="29" fillId="25" borderId="1">
      <alignment horizontal="right" vertical="center"/>
      <protection locked="0"/>
    </xf>
    <xf numFmtId="49" fontId="33" fillId="25" borderId="1">
      <alignment horizontal="left" vertical="center"/>
      <protection locked="0"/>
    </xf>
    <xf numFmtId="49" fontId="33" fillId="25" borderId="1">
      <alignment horizontal="left" vertical="center"/>
    </xf>
    <xf numFmtId="49" fontId="34" fillId="25" borderId="1">
      <alignment horizontal="left" vertical="center"/>
      <protection locked="0"/>
    </xf>
    <xf numFmtId="49" fontId="34" fillId="25" borderId="1">
      <alignment horizontal="left" vertical="center"/>
    </xf>
    <xf numFmtId="4" fontId="33" fillId="25" borderId="1">
      <alignment horizontal="right" vertical="center"/>
      <protection locked="0"/>
    </xf>
    <xf numFmtId="4" fontId="33" fillId="25" borderId="1">
      <alignment horizontal="right" vertical="center"/>
    </xf>
    <xf numFmtId="4" fontId="35" fillId="25" borderId="1">
      <alignment horizontal="right" vertical="center"/>
      <protection locked="0"/>
    </xf>
    <xf numFmtId="49" fontId="36" fillId="0" borderId="1">
      <alignment horizontal="left" vertical="center"/>
      <protection locked="0"/>
    </xf>
    <xf numFmtId="49" fontId="36" fillId="0" borderId="1">
      <alignment horizontal="left" vertical="center"/>
    </xf>
    <xf numFmtId="49" fontId="37" fillId="0" borderId="1">
      <alignment horizontal="left" vertical="center"/>
      <protection locked="0"/>
    </xf>
    <xf numFmtId="49" fontId="37" fillId="0" borderId="1">
      <alignment horizontal="left" vertical="center"/>
    </xf>
    <xf numFmtId="4" fontId="36" fillId="0" borderId="1">
      <alignment horizontal="right" vertical="center"/>
      <protection locked="0"/>
    </xf>
    <xf numFmtId="4" fontId="36" fillId="0" borderId="1">
      <alignment horizontal="right" vertical="center"/>
    </xf>
    <xf numFmtId="4" fontId="37" fillId="0" borderId="1">
      <alignment horizontal="right" vertical="center"/>
      <protection locked="0"/>
    </xf>
    <xf numFmtId="49" fontId="38" fillId="0" borderId="1">
      <alignment horizontal="left" vertical="center"/>
      <protection locked="0"/>
    </xf>
    <xf numFmtId="49" fontId="38" fillId="0" borderId="1">
      <alignment horizontal="left" vertical="center"/>
    </xf>
    <xf numFmtId="49" fontId="39" fillId="0" borderId="1">
      <alignment horizontal="left" vertical="center"/>
      <protection locked="0"/>
    </xf>
    <xf numFmtId="49" fontId="39" fillId="0" borderId="1">
      <alignment horizontal="left" vertical="center"/>
    </xf>
    <xf numFmtId="4" fontId="38" fillId="0" borderId="1">
      <alignment horizontal="right" vertical="center"/>
      <protection locked="0"/>
    </xf>
    <xf numFmtId="4" fontId="38" fillId="0" borderId="1">
      <alignment horizontal="right" vertical="center"/>
    </xf>
    <xf numFmtId="49" fontId="36" fillId="0" borderId="1">
      <alignment horizontal="left" vertical="center"/>
      <protection locked="0"/>
    </xf>
    <xf numFmtId="49" fontId="37" fillId="0" borderId="1">
      <alignment horizontal="left" vertical="center"/>
      <protection locked="0"/>
    </xf>
    <xf numFmtId="4" fontId="36" fillId="0" borderId="1">
      <alignment horizontal="right" vertical="center"/>
      <protection locked="0"/>
    </xf>
    <xf numFmtId="0" fontId="40" fillId="0" borderId="14" applyNumberFormat="0" applyFill="0" applyAlignment="0" applyProtection="0"/>
    <xf numFmtId="0" fontId="41" fillId="26" borderId="0" applyNumberFormat="0" applyBorder="0" applyAlignment="0" applyProtection="0"/>
    <xf numFmtId="0" fontId="7" fillId="0" borderId="0"/>
    <xf numFmtId="0" fontId="7" fillId="0" borderId="0"/>
    <xf numFmtId="0" fontId="2" fillId="27" borderId="15" applyNumberFormat="0" applyFont="0" applyAlignment="0" applyProtection="0"/>
    <xf numFmtId="4" fontId="42" fillId="28" borderId="1">
      <alignment horizontal="right" vertical="center"/>
      <protection locked="0"/>
    </xf>
    <xf numFmtId="4" fontId="42" fillId="29" borderId="1">
      <alignment horizontal="right" vertical="center"/>
      <protection locked="0"/>
    </xf>
    <xf numFmtId="4" fontId="42" fillId="30" borderId="1">
      <alignment horizontal="right" vertical="center"/>
      <protection locked="0"/>
    </xf>
    <xf numFmtId="0" fontId="43" fillId="23" borderId="16" applyNumberFormat="0" applyAlignment="0" applyProtection="0"/>
    <xf numFmtId="49" fontId="19" fillId="0" borderId="1">
      <alignment horizontal="left" vertical="center" wrapText="1"/>
      <protection locked="0"/>
    </xf>
    <xf numFmtId="49" fontId="19" fillId="0" borderId="1">
      <alignment horizontal="left" vertical="center" wrapText="1"/>
      <protection locked="0"/>
    </xf>
    <xf numFmtId="0" fontId="44" fillId="0" borderId="0" applyNumberFormat="0" applyFill="0" applyBorder="0" applyAlignment="0" applyProtection="0"/>
    <xf numFmtId="0" fontId="45" fillId="0" borderId="17" applyNumberFormat="0" applyFill="0" applyAlignment="0" applyProtection="0"/>
    <xf numFmtId="0" fontId="46" fillId="0" borderId="0" applyNumberFormat="0" applyFill="0" applyBorder="0" applyAlignment="0" applyProtection="0"/>
    <xf numFmtId="0" fontId="15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4" fillId="20" borderId="0" applyNumberFormat="0" applyBorder="0" applyAlignment="0" applyProtection="0"/>
    <xf numFmtId="0" fontId="15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22" borderId="0" applyNumberFormat="0" applyBorder="0" applyAlignment="0" applyProtection="0"/>
    <xf numFmtId="0" fontId="14" fillId="22" borderId="0" applyNumberFormat="0" applyBorder="0" applyAlignment="0" applyProtection="0"/>
    <xf numFmtId="0" fontId="47" fillId="10" borderId="8" applyNumberFormat="0" applyAlignment="0" applyProtection="0"/>
    <xf numFmtId="0" fontId="27" fillId="10" borderId="8" applyNumberFormat="0" applyAlignment="0" applyProtection="0"/>
    <xf numFmtId="0" fontId="48" fillId="23" borderId="16" applyNumberFormat="0" applyAlignment="0" applyProtection="0"/>
    <xf numFmtId="0" fontId="43" fillId="23" borderId="16" applyNumberFormat="0" applyAlignment="0" applyProtection="0"/>
    <xf numFmtId="0" fontId="49" fillId="23" borderId="8" applyNumberFormat="0" applyAlignment="0" applyProtection="0"/>
    <xf numFmtId="0" fontId="17" fillId="23" borderId="8" applyNumberFormat="0" applyAlignment="0" applyProtection="0"/>
    <xf numFmtId="167" fontId="7" fillId="0" borderId="0" applyFont="0" applyFill="0" applyBorder="0" applyAlignment="0" applyProtection="0"/>
    <xf numFmtId="0" fontId="50" fillId="0" borderId="10" applyNumberFormat="0" applyFill="0" applyAlignment="0" applyProtection="0"/>
    <xf numFmtId="0" fontId="23" fillId="0" borderId="10" applyNumberFormat="0" applyFill="0" applyAlignment="0" applyProtection="0"/>
    <xf numFmtId="0" fontId="51" fillId="0" borderId="11" applyNumberFormat="0" applyFill="0" applyAlignment="0" applyProtection="0"/>
    <xf numFmtId="0" fontId="24" fillId="0" borderId="11" applyNumberFormat="0" applyFill="0" applyAlignment="0" applyProtection="0"/>
    <xf numFmtId="0" fontId="52" fillId="0" borderId="12" applyNumberFormat="0" applyFill="0" applyAlignment="0" applyProtection="0"/>
    <xf numFmtId="0" fontId="25" fillId="0" borderId="12" applyNumberFormat="0" applyFill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3" fillId="0" borderId="17" applyNumberFormat="0" applyFill="0" applyAlignment="0" applyProtection="0"/>
    <xf numFmtId="0" fontId="45" fillId="0" borderId="17" applyNumberFormat="0" applyFill="0" applyAlignment="0" applyProtection="0"/>
    <xf numFmtId="0" fontId="54" fillId="24" borderId="9" applyNumberFormat="0" applyAlignment="0" applyProtection="0"/>
    <xf numFmtId="0" fontId="18" fillId="24" borderId="9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5" fillId="26" borderId="0" applyNumberFormat="0" applyBorder="0" applyAlignment="0" applyProtection="0"/>
    <xf numFmtId="0" fontId="41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7" fillId="0" borderId="0"/>
    <xf numFmtId="0" fontId="2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8" fillId="6" borderId="0" applyNumberFormat="0" applyBorder="0" applyAlignment="0" applyProtection="0"/>
    <xf numFmtId="0" fontId="16" fillId="6" borderId="0" applyNumberFormat="0" applyBorder="0" applyAlignment="0" applyProtection="0"/>
    <xf numFmtId="0" fontId="5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0" fillId="27" borderId="15" applyNumberFormat="0" applyFont="0" applyAlignment="0" applyProtection="0"/>
    <xf numFmtId="0" fontId="7" fillId="27" borderId="1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1" fillId="0" borderId="14" applyNumberFormat="0" applyFill="0" applyAlignment="0" applyProtection="0"/>
    <xf numFmtId="0" fontId="40" fillId="0" borderId="14" applyNumberFormat="0" applyFill="0" applyAlignment="0" applyProtection="0"/>
    <xf numFmtId="0" fontId="1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68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5" fillId="7" borderId="0" applyNumberFormat="0" applyBorder="0" applyAlignment="0" applyProtection="0"/>
    <xf numFmtId="0" fontId="22" fillId="7" borderId="0" applyNumberFormat="0" applyBorder="0" applyAlignment="0" applyProtection="0"/>
    <xf numFmtId="175" fontId="66" fillId="25" borderId="18" applyFill="0" applyBorder="0">
      <alignment horizontal="center" vertical="center" wrapText="1"/>
      <protection locked="0"/>
    </xf>
    <xf numFmtId="166" fontId="67" fillId="0" borderId="0">
      <alignment wrapText="1"/>
    </xf>
    <xf numFmtId="166" fontId="21" fillId="0" borderId="0">
      <alignment wrapText="1"/>
    </xf>
  </cellStyleXfs>
  <cellXfs count="73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/>
    </xf>
    <xf numFmtId="3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1" xfId="0" quotePrefix="1" applyNumberFormat="1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6" fillId="0" borderId="1" xfId="0" quotePrefix="1" applyNumberFormat="1" applyFont="1" applyFill="1" applyBorder="1" applyAlignment="1">
      <alignment horizontal="justify" vertical="center" wrapText="1"/>
    </xf>
    <xf numFmtId="3" fontId="5" fillId="3" borderId="1" xfId="0" quotePrefix="1" applyNumberFormat="1" applyFont="1" applyFill="1" applyBorder="1" applyAlignment="1">
      <alignment horizontal="center" vertical="center" wrapText="1"/>
    </xf>
    <xf numFmtId="3" fontId="5" fillId="2" borderId="1" xfId="0" quotePrefix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/>
    </xf>
    <xf numFmtId="3" fontId="4" fillId="3" borderId="1" xfId="0" quotePrefix="1" applyNumberFormat="1" applyFont="1" applyFill="1" applyBorder="1" applyAlignment="1">
      <alignment horizontal="center" vertical="center" wrapText="1"/>
    </xf>
    <xf numFmtId="3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3" fontId="5" fillId="0" borderId="0" xfId="0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  <protection locked="0"/>
    </xf>
    <xf numFmtId="3" fontId="5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/>
    </xf>
    <xf numFmtId="0" fontId="4" fillId="0" borderId="1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</cellXfs>
  <cellStyles count="353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rmal_GSE DCF_Model_31_07_09 final" xfId="1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6"/>
  <sheetViews>
    <sheetView tabSelected="1" view="pageBreakPreview" topLeftCell="A99" zoomScale="75" zoomScaleNormal="75" zoomScaleSheetLayoutView="75" workbookViewId="0">
      <selection activeCell="I1" sqref="I1:I1048576"/>
    </sheetView>
  </sheetViews>
  <sheetFormatPr defaultColWidth="9.140625" defaultRowHeight="20.25" outlineLevelRow="1"/>
  <cols>
    <col min="1" max="1" width="76.7109375" style="1" customWidth="1"/>
    <col min="2" max="2" width="12" style="68" customWidth="1"/>
    <col min="3" max="3" width="17" style="68" customWidth="1"/>
    <col min="4" max="4" width="12.7109375" style="68" customWidth="1"/>
    <col min="5" max="5" width="13.5703125" style="69" customWidth="1"/>
    <col min="6" max="6" width="10.42578125" style="68" customWidth="1"/>
    <col min="7" max="7" width="17.5703125" style="68" customWidth="1"/>
    <col min="8" max="8" width="26.42578125" style="68" customWidth="1"/>
    <col min="9" max="16384" width="9.140625" style="1"/>
  </cols>
  <sheetData>
    <row r="1" spans="1:8" hidden="1" outlineLevel="1">
      <c r="B1" s="2"/>
      <c r="C1" s="2"/>
      <c r="D1" s="2"/>
      <c r="E1" s="3"/>
      <c r="F1" s="2"/>
      <c r="G1" s="2"/>
      <c r="H1" s="4" t="s">
        <v>0</v>
      </c>
    </row>
    <row r="2" spans="1:8" hidden="1" outlineLevel="1">
      <c r="B2" s="2"/>
      <c r="C2" s="2"/>
      <c r="D2" s="2"/>
      <c r="E2" s="3"/>
      <c r="F2" s="2"/>
      <c r="G2" s="2"/>
      <c r="H2" s="4" t="s">
        <v>1</v>
      </c>
    </row>
    <row r="3" spans="1:8" s="6" customFormat="1" ht="22.5" collapsed="1">
      <c r="A3" s="5" t="s">
        <v>2</v>
      </c>
      <c r="B3" s="5"/>
      <c r="C3" s="5"/>
      <c r="D3" s="5"/>
      <c r="E3" s="5"/>
      <c r="F3" s="5"/>
      <c r="G3" s="5"/>
      <c r="H3" s="5"/>
    </row>
    <row r="4" spans="1:8" s="6" customFormat="1" ht="12.75" customHeight="1">
      <c r="A4" s="7"/>
      <c r="B4" s="8"/>
      <c r="C4" s="8"/>
      <c r="D4" s="8"/>
      <c r="E4" s="9"/>
      <c r="F4" s="8"/>
      <c r="G4" s="8"/>
      <c r="H4" s="8"/>
    </row>
    <row r="5" spans="1:8" s="6" customFormat="1" ht="25.5" customHeight="1">
      <c r="A5" s="10" t="s">
        <v>3</v>
      </c>
      <c r="B5" s="11" t="s">
        <v>4</v>
      </c>
      <c r="C5" s="12" t="s">
        <v>5</v>
      </c>
      <c r="D5" s="10" t="s">
        <v>6</v>
      </c>
      <c r="E5" s="10"/>
      <c r="F5" s="10"/>
      <c r="G5" s="10"/>
      <c r="H5" s="10"/>
    </row>
    <row r="6" spans="1:8" s="6" customFormat="1" ht="135">
      <c r="A6" s="10"/>
      <c r="B6" s="11"/>
      <c r="C6" s="13"/>
      <c r="D6" s="14" t="s">
        <v>7</v>
      </c>
      <c r="E6" s="15" t="s">
        <v>8</v>
      </c>
      <c r="F6" s="16" t="s">
        <v>9</v>
      </c>
      <c r="G6" s="16" t="s">
        <v>10</v>
      </c>
      <c r="H6" s="14" t="s">
        <v>11</v>
      </c>
    </row>
    <row r="7" spans="1:8" s="6" customFormat="1" ht="22.5">
      <c r="A7" s="17">
        <v>1</v>
      </c>
      <c r="B7" s="14">
        <v>2</v>
      </c>
      <c r="C7" s="14">
        <v>3</v>
      </c>
      <c r="D7" s="14">
        <v>4</v>
      </c>
      <c r="E7" s="15">
        <v>5</v>
      </c>
      <c r="F7" s="14">
        <v>6</v>
      </c>
      <c r="G7" s="14">
        <v>7</v>
      </c>
      <c r="H7" s="14">
        <v>8</v>
      </c>
    </row>
    <row r="8" spans="1:8" s="21" customFormat="1" ht="26.25" customHeight="1">
      <c r="A8" s="18" t="s">
        <v>12</v>
      </c>
      <c r="B8" s="19"/>
      <c r="C8" s="19"/>
      <c r="D8" s="19"/>
      <c r="E8" s="19"/>
      <c r="F8" s="19"/>
      <c r="G8" s="19"/>
      <c r="H8" s="20"/>
    </row>
    <row r="9" spans="1:8" s="21" customFormat="1" ht="45">
      <c r="A9" s="22" t="s">
        <v>13</v>
      </c>
      <c r="B9" s="23">
        <v>1000</v>
      </c>
      <c r="C9" s="24">
        <f>SUM(C10:C13)</f>
        <v>0</v>
      </c>
      <c r="D9" s="24">
        <f>SUM(D10:D13)</f>
        <v>11922</v>
      </c>
      <c r="E9" s="24">
        <f>SUM(E10:E13)</f>
        <v>13982</v>
      </c>
      <c r="F9" s="24">
        <f t="shared" ref="F9:F14" si="0">E9-D9</f>
        <v>2060</v>
      </c>
      <c r="G9" s="25">
        <f t="shared" ref="G9:G14" si="1">E9/D9*100</f>
        <v>117.27898003690656</v>
      </c>
      <c r="H9" s="26"/>
    </row>
    <row r="10" spans="1:8" s="21" customFormat="1" ht="45">
      <c r="A10" s="27" t="s">
        <v>14</v>
      </c>
      <c r="B10" s="23" t="s">
        <v>15</v>
      </c>
      <c r="C10" s="24"/>
      <c r="D10" s="24">
        <v>7600</v>
      </c>
      <c r="E10" s="24">
        <v>10258</v>
      </c>
      <c r="F10" s="24">
        <f t="shared" si="0"/>
        <v>2658</v>
      </c>
      <c r="G10" s="25">
        <f t="shared" si="1"/>
        <v>134.9736842105263</v>
      </c>
      <c r="H10" s="28"/>
    </row>
    <row r="11" spans="1:8" s="21" customFormat="1" ht="45">
      <c r="A11" s="27" t="s">
        <v>16</v>
      </c>
      <c r="B11" s="23" t="s">
        <v>17</v>
      </c>
      <c r="C11" s="24"/>
      <c r="D11" s="24">
        <v>4300</v>
      </c>
      <c r="E11" s="24">
        <v>3605</v>
      </c>
      <c r="F11" s="24">
        <f t="shared" si="0"/>
        <v>-695</v>
      </c>
      <c r="G11" s="25">
        <f t="shared" si="1"/>
        <v>83.837209302325576</v>
      </c>
      <c r="H11" s="26"/>
    </row>
    <row r="12" spans="1:8" s="21" customFormat="1" ht="180">
      <c r="A12" s="27" t="s">
        <v>18</v>
      </c>
      <c r="B12" s="23" t="s">
        <v>19</v>
      </c>
      <c r="C12" s="24"/>
      <c r="D12" s="24">
        <v>20</v>
      </c>
      <c r="E12" s="24">
        <v>96</v>
      </c>
      <c r="F12" s="24">
        <f t="shared" si="0"/>
        <v>76</v>
      </c>
      <c r="G12" s="25">
        <f t="shared" si="1"/>
        <v>480</v>
      </c>
      <c r="H12" s="26"/>
    </row>
    <row r="13" spans="1:8" s="21" customFormat="1" ht="67.5">
      <c r="A13" s="27" t="s">
        <v>20</v>
      </c>
      <c r="B13" s="23" t="s">
        <v>21</v>
      </c>
      <c r="C13" s="24"/>
      <c r="D13" s="24">
        <v>2</v>
      </c>
      <c r="E13" s="24">
        <v>23</v>
      </c>
      <c r="F13" s="24">
        <f t="shared" si="0"/>
        <v>21</v>
      </c>
      <c r="G13" s="25">
        <f t="shared" si="1"/>
        <v>1150</v>
      </c>
      <c r="H13" s="28"/>
    </row>
    <row r="14" spans="1:8" s="6" customFormat="1" ht="45">
      <c r="A14" s="22" t="s">
        <v>22</v>
      </c>
      <c r="B14" s="23">
        <v>1010</v>
      </c>
      <c r="C14" s="29">
        <f>SUM(C15:C22)</f>
        <v>0</v>
      </c>
      <c r="D14" s="29">
        <f>SUM(D15:D22)</f>
        <v>7408</v>
      </c>
      <c r="E14" s="30">
        <f>SUM(E15:E22)</f>
        <v>4397</v>
      </c>
      <c r="F14" s="24">
        <f t="shared" si="0"/>
        <v>-3011</v>
      </c>
      <c r="G14" s="25">
        <f t="shared" si="1"/>
        <v>59.354751619870406</v>
      </c>
      <c r="H14" s="26"/>
    </row>
    <row r="15" spans="1:8" s="35" customFormat="1" ht="22.5">
      <c r="A15" s="22" t="s">
        <v>23</v>
      </c>
      <c r="B15" s="14">
        <v>1011</v>
      </c>
      <c r="C15" s="31"/>
      <c r="D15" s="31"/>
      <c r="E15" s="32"/>
      <c r="F15" s="31"/>
      <c r="G15" s="33"/>
      <c r="H15" s="34"/>
    </row>
    <row r="16" spans="1:8" s="35" customFormat="1" ht="22.5">
      <c r="A16" s="22" t="s">
        <v>24</v>
      </c>
      <c r="B16" s="14">
        <v>1012</v>
      </c>
      <c r="C16" s="31"/>
      <c r="D16" s="31">
        <v>120</v>
      </c>
      <c r="E16" s="31">
        <v>80</v>
      </c>
      <c r="F16" s="31">
        <f>E16-D16</f>
        <v>-40</v>
      </c>
      <c r="G16" s="33">
        <f>E16/D16*100</f>
        <v>66.666666666666657</v>
      </c>
      <c r="H16" s="34"/>
    </row>
    <row r="17" spans="1:11" s="35" customFormat="1" ht="22.5">
      <c r="A17" s="22" t="s">
        <v>25</v>
      </c>
      <c r="B17" s="14">
        <v>1013</v>
      </c>
      <c r="C17" s="31"/>
      <c r="D17" s="31"/>
      <c r="E17" s="31"/>
      <c r="F17" s="31"/>
      <c r="G17" s="33"/>
      <c r="H17" s="34"/>
      <c r="K17" s="36"/>
    </row>
    <row r="18" spans="1:11" s="35" customFormat="1" ht="22.5">
      <c r="A18" s="22" t="s">
        <v>26</v>
      </c>
      <c r="B18" s="14">
        <v>1014</v>
      </c>
      <c r="C18" s="31"/>
      <c r="D18" s="31">
        <v>4633</v>
      </c>
      <c r="E18" s="31">
        <v>3015</v>
      </c>
      <c r="F18" s="31">
        <f t="shared" ref="F18:F28" si="2">E18-D18</f>
        <v>-1618</v>
      </c>
      <c r="G18" s="33">
        <f t="shared" ref="G18:G28" si="3">E18/D18*100</f>
        <v>65.076624217569616</v>
      </c>
      <c r="H18" s="34"/>
    </row>
    <row r="19" spans="1:11" s="35" customFormat="1" ht="22.5">
      <c r="A19" s="22" t="s">
        <v>27</v>
      </c>
      <c r="B19" s="14">
        <v>1015</v>
      </c>
      <c r="C19" s="31"/>
      <c r="D19" s="31">
        <v>994</v>
      </c>
      <c r="E19" s="31">
        <v>641</v>
      </c>
      <c r="F19" s="31">
        <f t="shared" si="2"/>
        <v>-353</v>
      </c>
      <c r="G19" s="33">
        <f t="shared" si="3"/>
        <v>64.486921529175049</v>
      </c>
      <c r="H19" s="34"/>
    </row>
    <row r="20" spans="1:11" s="35" customFormat="1" ht="66.75" customHeight="1">
      <c r="A20" s="22" t="s">
        <v>28</v>
      </c>
      <c r="B20" s="14">
        <v>1016</v>
      </c>
      <c r="C20" s="31"/>
      <c r="D20" s="31">
        <v>70</v>
      </c>
      <c r="E20" s="31">
        <v>110</v>
      </c>
      <c r="F20" s="31">
        <f t="shared" si="2"/>
        <v>40</v>
      </c>
      <c r="G20" s="33">
        <f t="shared" si="3"/>
        <v>157.14285714285714</v>
      </c>
      <c r="H20" s="34"/>
    </row>
    <row r="21" spans="1:11" s="35" customFormat="1" ht="42" customHeight="1">
      <c r="A21" s="22" t="s">
        <v>29</v>
      </c>
      <c r="B21" s="14">
        <v>1017</v>
      </c>
      <c r="C21" s="31"/>
      <c r="D21" s="31">
        <v>179</v>
      </c>
      <c r="E21" s="31">
        <v>173</v>
      </c>
      <c r="F21" s="31">
        <f>E21-D21</f>
        <v>-6</v>
      </c>
      <c r="G21" s="33">
        <f t="shared" si="3"/>
        <v>96.648044692737429</v>
      </c>
      <c r="H21" s="34"/>
    </row>
    <row r="22" spans="1:11" s="35" customFormat="1" ht="22.5">
      <c r="A22" s="22" t="s">
        <v>30</v>
      </c>
      <c r="B22" s="14">
        <v>1018</v>
      </c>
      <c r="C22" s="31">
        <f t="shared" ref="C22:E22" si="4">C23+C24</f>
        <v>0</v>
      </c>
      <c r="D22" s="31">
        <f t="shared" si="4"/>
        <v>1412</v>
      </c>
      <c r="E22" s="31">
        <f t="shared" si="4"/>
        <v>378</v>
      </c>
      <c r="F22" s="31">
        <f>E22-D22</f>
        <v>-1034</v>
      </c>
      <c r="G22" s="33">
        <f t="shared" si="3"/>
        <v>26.770538243626063</v>
      </c>
      <c r="H22" s="34"/>
    </row>
    <row r="23" spans="1:11" s="35" customFormat="1" ht="22.5">
      <c r="A23" s="27" t="s">
        <v>31</v>
      </c>
      <c r="B23" s="14" t="s">
        <v>32</v>
      </c>
      <c r="C23" s="31"/>
      <c r="D23" s="31">
        <v>12</v>
      </c>
      <c r="E23" s="31">
        <v>25</v>
      </c>
      <c r="F23" s="31">
        <f t="shared" si="2"/>
        <v>13</v>
      </c>
      <c r="G23" s="33">
        <f t="shared" si="3"/>
        <v>208.33333333333334</v>
      </c>
      <c r="H23" s="34"/>
    </row>
    <row r="24" spans="1:11" s="35" customFormat="1" ht="161.25" customHeight="1">
      <c r="A24" s="27" t="s">
        <v>33</v>
      </c>
      <c r="B24" s="14" t="s">
        <v>34</v>
      </c>
      <c r="C24" s="31"/>
      <c r="D24" s="31">
        <v>1400</v>
      </c>
      <c r="E24" s="31">
        <v>353</v>
      </c>
      <c r="F24" s="31">
        <f t="shared" si="2"/>
        <v>-1047</v>
      </c>
      <c r="G24" s="33">
        <f t="shared" si="3"/>
        <v>25.214285714285715</v>
      </c>
      <c r="H24" s="28"/>
    </row>
    <row r="25" spans="1:11" s="21" customFormat="1" ht="21.75">
      <c r="A25" s="37" t="s">
        <v>35</v>
      </c>
      <c r="B25" s="38">
        <v>1020</v>
      </c>
      <c r="C25" s="39">
        <f>C9-C14</f>
        <v>0</v>
      </c>
      <c r="D25" s="39">
        <f>D9-D14</f>
        <v>4514</v>
      </c>
      <c r="E25" s="39">
        <f>E9-E14</f>
        <v>9585</v>
      </c>
      <c r="F25" s="40">
        <f t="shared" si="2"/>
        <v>5071</v>
      </c>
      <c r="G25" s="41">
        <f t="shared" si="3"/>
        <v>212.33938856889677</v>
      </c>
      <c r="H25" s="42"/>
    </row>
    <row r="26" spans="1:11" s="6" customFormat="1" ht="20.25" customHeight="1">
      <c r="A26" s="22" t="s">
        <v>36</v>
      </c>
      <c r="B26" s="23">
        <v>1030</v>
      </c>
      <c r="C26" s="24"/>
      <c r="D26" s="24">
        <f>SUM(D27:D29)</f>
        <v>171</v>
      </c>
      <c r="E26" s="24">
        <f>SUM(E27:E29)</f>
        <v>204</v>
      </c>
      <c r="F26" s="24">
        <f t="shared" si="2"/>
        <v>33</v>
      </c>
      <c r="G26" s="25">
        <f t="shared" si="3"/>
        <v>119.29824561403508</v>
      </c>
      <c r="H26" s="26"/>
    </row>
    <row r="27" spans="1:11" s="6" customFormat="1" ht="22.5">
      <c r="A27" s="22" t="s">
        <v>37</v>
      </c>
      <c r="B27" s="23">
        <v>1031</v>
      </c>
      <c r="C27" s="24"/>
      <c r="D27" s="24">
        <v>146</v>
      </c>
      <c r="E27" s="24">
        <v>146</v>
      </c>
      <c r="F27" s="24">
        <f t="shared" si="2"/>
        <v>0</v>
      </c>
      <c r="G27" s="25">
        <f t="shared" si="3"/>
        <v>100</v>
      </c>
      <c r="H27" s="26"/>
    </row>
    <row r="28" spans="1:11" s="6" customFormat="1" ht="22.5">
      <c r="A28" s="22" t="s">
        <v>38</v>
      </c>
      <c r="B28" s="23">
        <v>1032</v>
      </c>
      <c r="C28" s="24"/>
      <c r="D28" s="24">
        <v>25</v>
      </c>
      <c r="E28" s="24">
        <v>58</v>
      </c>
      <c r="F28" s="24">
        <f t="shared" si="2"/>
        <v>33</v>
      </c>
      <c r="G28" s="25">
        <f t="shared" si="3"/>
        <v>231.99999999999997</v>
      </c>
      <c r="H28" s="26"/>
    </row>
    <row r="29" spans="1:11" s="6" customFormat="1" ht="22.5">
      <c r="A29" s="22" t="s">
        <v>39</v>
      </c>
      <c r="B29" s="23">
        <v>1033</v>
      </c>
      <c r="C29" s="24"/>
      <c r="D29" s="24"/>
      <c r="E29" s="30"/>
      <c r="F29" s="24"/>
      <c r="G29" s="25"/>
      <c r="H29" s="26"/>
    </row>
    <row r="30" spans="1:11" s="6" customFormat="1" ht="22.5">
      <c r="A30" s="22" t="s">
        <v>40</v>
      </c>
      <c r="B30" s="23">
        <v>1040</v>
      </c>
      <c r="C30" s="29">
        <f t="shared" ref="C30" si="5">SUM(C31:C50,C52)</f>
        <v>0</v>
      </c>
      <c r="D30" s="29">
        <f>SUM(D31:D50,D52)</f>
        <v>3620</v>
      </c>
      <c r="E30" s="29">
        <f>SUM(E31:E50,E52)</f>
        <v>3055</v>
      </c>
      <c r="F30" s="24">
        <f>E30-D30</f>
        <v>-565</v>
      </c>
      <c r="G30" s="25">
        <f>E30/D30*100</f>
        <v>84.392265193370164</v>
      </c>
      <c r="H30" s="26"/>
    </row>
    <row r="31" spans="1:11" s="6" customFormat="1" ht="45">
      <c r="A31" s="22" t="s">
        <v>41</v>
      </c>
      <c r="B31" s="23">
        <v>1041</v>
      </c>
      <c r="C31" s="24"/>
      <c r="D31" s="24"/>
      <c r="E31" s="30"/>
      <c r="F31" s="24"/>
      <c r="G31" s="25"/>
      <c r="H31" s="26"/>
    </row>
    <row r="32" spans="1:11" s="6" customFormat="1" ht="22.5">
      <c r="A32" s="22" t="s">
        <v>42</v>
      </c>
      <c r="B32" s="23">
        <v>1042</v>
      </c>
      <c r="C32" s="24"/>
      <c r="D32" s="24"/>
      <c r="E32" s="30"/>
      <c r="F32" s="24"/>
      <c r="G32" s="25"/>
      <c r="H32" s="26"/>
    </row>
    <row r="33" spans="1:10" s="6" customFormat="1" ht="22.5">
      <c r="A33" s="22" t="s">
        <v>43</v>
      </c>
      <c r="B33" s="23">
        <v>1043</v>
      </c>
      <c r="C33" s="24"/>
      <c r="D33" s="24"/>
      <c r="E33" s="30"/>
      <c r="F33" s="24"/>
      <c r="G33" s="25"/>
      <c r="H33" s="26"/>
    </row>
    <row r="34" spans="1:10" s="6" customFormat="1" ht="22.5">
      <c r="A34" s="22" t="s">
        <v>44</v>
      </c>
      <c r="B34" s="23">
        <v>1044</v>
      </c>
      <c r="C34" s="24"/>
      <c r="D34" s="24">
        <v>2</v>
      </c>
      <c r="E34" s="24">
        <v>2</v>
      </c>
      <c r="F34" s="24">
        <f>E34-D34</f>
        <v>0</v>
      </c>
      <c r="G34" s="25">
        <f>E34/D34*100</f>
        <v>100</v>
      </c>
      <c r="H34" s="26"/>
    </row>
    <row r="35" spans="1:10" s="6" customFormat="1" ht="22.5">
      <c r="A35" s="22" t="s">
        <v>45</v>
      </c>
      <c r="B35" s="23">
        <v>1045</v>
      </c>
      <c r="C35" s="24"/>
      <c r="D35" s="24"/>
      <c r="E35" s="24"/>
      <c r="F35" s="24"/>
      <c r="G35" s="25"/>
      <c r="H35" s="26"/>
    </row>
    <row r="36" spans="1:10" s="35" customFormat="1" ht="22.5">
      <c r="A36" s="22" t="s">
        <v>46</v>
      </c>
      <c r="B36" s="23">
        <v>1046</v>
      </c>
      <c r="C36" s="24"/>
      <c r="D36" s="24">
        <v>2</v>
      </c>
      <c r="E36" s="24">
        <v>0</v>
      </c>
      <c r="F36" s="24">
        <f>E36-D36</f>
        <v>-2</v>
      </c>
      <c r="G36" s="25">
        <f>E36/D36*100</f>
        <v>0</v>
      </c>
      <c r="H36" s="26"/>
    </row>
    <row r="37" spans="1:10" s="35" customFormat="1" ht="22.5">
      <c r="A37" s="22" t="s">
        <v>47</v>
      </c>
      <c r="B37" s="23">
        <v>1047</v>
      </c>
      <c r="C37" s="24"/>
      <c r="D37" s="24">
        <v>11</v>
      </c>
      <c r="E37" s="24"/>
      <c r="F37" s="24">
        <f>E37-D37</f>
        <v>-11</v>
      </c>
      <c r="G37" s="25">
        <f>E37/D37*100</f>
        <v>0</v>
      </c>
      <c r="H37" s="26"/>
    </row>
    <row r="38" spans="1:10" s="35" customFormat="1" ht="22.5">
      <c r="A38" s="22" t="s">
        <v>26</v>
      </c>
      <c r="B38" s="23">
        <v>1048</v>
      </c>
      <c r="C38" s="24"/>
      <c r="D38" s="24">
        <v>2118</v>
      </c>
      <c r="E38" s="24">
        <v>1819</v>
      </c>
      <c r="F38" s="24">
        <f>E38-D38</f>
        <v>-299</v>
      </c>
      <c r="G38" s="25">
        <f>E38/D38*100</f>
        <v>85.882908404154861</v>
      </c>
      <c r="H38" s="26"/>
    </row>
    <row r="39" spans="1:10" s="35" customFormat="1" ht="22.5">
      <c r="A39" s="22" t="s">
        <v>27</v>
      </c>
      <c r="B39" s="23">
        <v>1049</v>
      </c>
      <c r="C39" s="24"/>
      <c r="D39" s="24">
        <v>466</v>
      </c>
      <c r="E39" s="24">
        <v>401</v>
      </c>
      <c r="F39" s="24">
        <f>E39-D39</f>
        <v>-65</v>
      </c>
      <c r="G39" s="25">
        <f>E39/D39*100</f>
        <v>86.05150214592274</v>
      </c>
      <c r="H39" s="26"/>
    </row>
    <row r="40" spans="1:10" s="35" customFormat="1" ht="45">
      <c r="A40" s="22" t="s">
        <v>48</v>
      </c>
      <c r="B40" s="23">
        <v>1050</v>
      </c>
      <c r="C40" s="24"/>
      <c r="D40" s="24"/>
      <c r="E40" s="24"/>
      <c r="F40" s="24"/>
      <c r="G40" s="25"/>
      <c r="H40" s="26"/>
    </row>
    <row r="41" spans="1:10" s="35" customFormat="1" ht="45" customHeight="1">
      <c r="A41" s="22" t="s">
        <v>49</v>
      </c>
      <c r="B41" s="23">
        <v>1051</v>
      </c>
      <c r="C41" s="24"/>
      <c r="D41" s="24">
        <v>544</v>
      </c>
      <c r="E41" s="24">
        <v>545</v>
      </c>
      <c r="F41" s="24">
        <f>E41-D41</f>
        <v>1</v>
      </c>
      <c r="G41" s="25">
        <f>E41/D41*100</f>
        <v>100.18382352941177</v>
      </c>
      <c r="H41" s="26"/>
    </row>
    <row r="42" spans="1:10" s="35" customFormat="1" ht="45">
      <c r="A42" s="22" t="s">
        <v>50</v>
      </c>
      <c r="B42" s="23">
        <v>1052</v>
      </c>
      <c r="C42" s="24"/>
      <c r="D42" s="24"/>
      <c r="E42" s="30"/>
      <c r="F42" s="24"/>
      <c r="G42" s="25"/>
      <c r="H42" s="26"/>
    </row>
    <row r="43" spans="1:10" s="35" customFormat="1" ht="45">
      <c r="A43" s="22" t="s">
        <v>51</v>
      </c>
      <c r="B43" s="23">
        <v>1053</v>
      </c>
      <c r="C43" s="24"/>
      <c r="D43" s="24"/>
      <c r="E43" s="30"/>
      <c r="F43" s="24"/>
      <c r="G43" s="25"/>
      <c r="H43" s="26"/>
    </row>
    <row r="44" spans="1:10" s="35" customFormat="1" ht="22.5">
      <c r="A44" s="22" t="s">
        <v>52</v>
      </c>
      <c r="B44" s="23">
        <v>1054</v>
      </c>
      <c r="C44" s="24"/>
      <c r="D44" s="24"/>
      <c r="E44" s="30"/>
      <c r="F44" s="24"/>
      <c r="G44" s="25"/>
      <c r="H44" s="26"/>
      <c r="J44" s="36"/>
    </row>
    <row r="45" spans="1:10" s="35" customFormat="1" ht="22.5">
      <c r="A45" s="22" t="s">
        <v>53</v>
      </c>
      <c r="B45" s="23">
        <v>1055</v>
      </c>
      <c r="C45" s="24"/>
      <c r="D45" s="24">
        <v>230</v>
      </c>
      <c r="E45" s="24">
        <v>71</v>
      </c>
      <c r="F45" s="24">
        <f>E45-D45</f>
        <v>-159</v>
      </c>
      <c r="G45" s="25">
        <f>E45/D45*100</f>
        <v>30.869565217391305</v>
      </c>
      <c r="H45" s="26"/>
    </row>
    <row r="46" spans="1:10" s="35" customFormat="1" ht="22.5">
      <c r="A46" s="22" t="s">
        <v>54</v>
      </c>
      <c r="B46" s="23">
        <v>1056</v>
      </c>
      <c r="C46" s="24">
        <v>0</v>
      </c>
      <c r="D46" s="24">
        <v>25</v>
      </c>
      <c r="E46" s="24">
        <v>17</v>
      </c>
      <c r="F46" s="24">
        <f>E46-D46</f>
        <v>-8</v>
      </c>
      <c r="G46" s="25">
        <f t="shared" ref="G46:G49" si="6">E46/D46*100</f>
        <v>68</v>
      </c>
      <c r="H46" s="26"/>
    </row>
    <row r="47" spans="1:10" s="35" customFormat="1" ht="22.5">
      <c r="A47" s="22" t="s">
        <v>55</v>
      </c>
      <c r="B47" s="23">
        <v>1057</v>
      </c>
      <c r="C47" s="24">
        <v>0</v>
      </c>
      <c r="D47" s="24">
        <v>3</v>
      </c>
      <c r="E47" s="24"/>
      <c r="F47" s="24"/>
      <c r="G47" s="25"/>
      <c r="H47" s="26"/>
    </row>
    <row r="48" spans="1:10" s="35" customFormat="1" ht="45">
      <c r="A48" s="22" t="s">
        <v>56</v>
      </c>
      <c r="B48" s="23">
        <v>1058</v>
      </c>
      <c r="C48" s="24"/>
      <c r="D48" s="24"/>
      <c r="E48" s="24">
        <v>9</v>
      </c>
      <c r="F48" s="24">
        <f>E48-D48</f>
        <v>9</v>
      </c>
      <c r="G48" s="25"/>
      <c r="H48" s="26"/>
    </row>
    <row r="49" spans="1:8" s="35" customFormat="1" ht="45">
      <c r="A49" s="22" t="s">
        <v>57</v>
      </c>
      <c r="B49" s="23">
        <v>1059</v>
      </c>
      <c r="C49" s="24">
        <v>0</v>
      </c>
      <c r="D49" s="24">
        <v>21</v>
      </c>
      <c r="E49" s="24">
        <v>21</v>
      </c>
      <c r="F49" s="24">
        <f>E49-D49</f>
        <v>0</v>
      </c>
      <c r="G49" s="25">
        <f t="shared" si="6"/>
        <v>100</v>
      </c>
      <c r="H49" s="26"/>
    </row>
    <row r="50" spans="1:8" s="35" customFormat="1" ht="67.5">
      <c r="A50" s="22" t="s">
        <v>58</v>
      </c>
      <c r="B50" s="23">
        <v>1060</v>
      </c>
      <c r="C50" s="24"/>
      <c r="D50" s="24"/>
      <c r="E50" s="24"/>
      <c r="F50" s="24"/>
      <c r="G50" s="25"/>
      <c r="H50" s="26"/>
    </row>
    <row r="51" spans="1:8" s="35" customFormat="1" ht="22.5">
      <c r="A51" s="22" t="s">
        <v>59</v>
      </c>
      <c r="B51" s="23">
        <v>1061</v>
      </c>
      <c r="C51" s="24"/>
      <c r="D51" s="24"/>
      <c r="E51" s="24"/>
      <c r="F51" s="24"/>
      <c r="G51" s="25"/>
      <c r="H51" s="26"/>
    </row>
    <row r="52" spans="1:8" s="35" customFormat="1" ht="22.5">
      <c r="A52" s="22" t="s">
        <v>60</v>
      </c>
      <c r="B52" s="23">
        <v>1062</v>
      </c>
      <c r="C52" s="24"/>
      <c r="D52" s="24">
        <f>SUM(D53:D60)</f>
        <v>198</v>
      </c>
      <c r="E52" s="24">
        <f>SUM(E53:E60)</f>
        <v>170</v>
      </c>
      <c r="F52" s="24">
        <f>SUM(F53:F60)</f>
        <v>-28</v>
      </c>
      <c r="G52" s="25">
        <f t="shared" ref="G52:G59" si="7">E52/D52*100</f>
        <v>85.858585858585855</v>
      </c>
      <c r="H52" s="26"/>
    </row>
    <row r="53" spans="1:8" s="35" customFormat="1" ht="22.5">
      <c r="A53" s="22" t="s">
        <v>61</v>
      </c>
      <c r="B53" s="23" t="s">
        <v>62</v>
      </c>
      <c r="C53" s="24"/>
      <c r="D53" s="24">
        <v>40</v>
      </c>
      <c r="E53" s="24">
        <v>38</v>
      </c>
      <c r="F53" s="24">
        <f t="shared" ref="F53:F59" si="8">E53-D53</f>
        <v>-2</v>
      </c>
      <c r="G53" s="25">
        <f t="shared" si="7"/>
        <v>95</v>
      </c>
      <c r="H53" s="26"/>
    </row>
    <row r="54" spans="1:8" s="35" customFormat="1" ht="20.25" customHeight="1">
      <c r="A54" s="22" t="s">
        <v>63</v>
      </c>
      <c r="B54" s="23" t="s">
        <v>64</v>
      </c>
      <c r="C54" s="24"/>
      <c r="D54" s="24">
        <v>20</v>
      </c>
      <c r="E54" s="24">
        <v>4</v>
      </c>
      <c r="F54" s="24">
        <f t="shared" si="8"/>
        <v>-16</v>
      </c>
      <c r="G54" s="25">
        <f t="shared" si="7"/>
        <v>20</v>
      </c>
      <c r="H54" s="26"/>
    </row>
    <row r="55" spans="1:8" s="35" customFormat="1" ht="22.5">
      <c r="A55" s="22" t="s">
        <v>65</v>
      </c>
      <c r="B55" s="23" t="s">
        <v>66</v>
      </c>
      <c r="C55" s="24"/>
      <c r="D55" s="24">
        <v>12</v>
      </c>
      <c r="E55" s="24">
        <v>12</v>
      </c>
      <c r="F55" s="24">
        <f t="shared" si="8"/>
        <v>0</v>
      </c>
      <c r="G55" s="25">
        <f t="shared" si="7"/>
        <v>100</v>
      </c>
      <c r="H55" s="26"/>
    </row>
    <row r="56" spans="1:8" s="35" customFormat="1" ht="22.5">
      <c r="A56" s="22" t="s">
        <v>67</v>
      </c>
      <c r="B56" s="23" t="s">
        <v>68</v>
      </c>
      <c r="C56" s="24"/>
      <c r="D56" s="24">
        <v>12</v>
      </c>
      <c r="E56" s="24">
        <v>8</v>
      </c>
      <c r="F56" s="24">
        <f t="shared" si="8"/>
        <v>-4</v>
      </c>
      <c r="G56" s="25">
        <f t="shared" si="7"/>
        <v>66.666666666666657</v>
      </c>
      <c r="H56" s="26"/>
    </row>
    <row r="57" spans="1:8" s="35" customFormat="1" ht="90">
      <c r="A57" s="22" t="s">
        <v>69</v>
      </c>
      <c r="B57" s="23" t="s">
        <v>70</v>
      </c>
      <c r="C57" s="24"/>
      <c r="D57" s="24">
        <v>85</v>
      </c>
      <c r="E57" s="24">
        <v>54</v>
      </c>
      <c r="F57" s="24">
        <f t="shared" si="8"/>
        <v>-31</v>
      </c>
      <c r="G57" s="25">
        <f t="shared" si="7"/>
        <v>63.529411764705877</v>
      </c>
      <c r="H57" s="26"/>
    </row>
    <row r="58" spans="1:8" s="35" customFormat="1" ht="43.5" customHeight="1">
      <c r="A58" s="22" t="s">
        <v>71</v>
      </c>
      <c r="B58" s="17" t="s">
        <v>72</v>
      </c>
      <c r="C58" s="24"/>
      <c r="D58" s="24">
        <v>20</v>
      </c>
      <c r="E58" s="24">
        <v>37</v>
      </c>
      <c r="F58" s="24">
        <f t="shared" si="8"/>
        <v>17</v>
      </c>
      <c r="G58" s="25">
        <f t="shared" si="7"/>
        <v>185</v>
      </c>
      <c r="H58" s="26"/>
    </row>
    <row r="59" spans="1:8" s="35" customFormat="1" ht="43.5" customHeight="1">
      <c r="A59" s="22" t="s">
        <v>73</v>
      </c>
      <c r="B59" s="17" t="s">
        <v>74</v>
      </c>
      <c r="C59" s="24"/>
      <c r="D59" s="24">
        <v>9</v>
      </c>
      <c r="E59" s="24">
        <v>2</v>
      </c>
      <c r="F59" s="24">
        <f t="shared" si="8"/>
        <v>-7</v>
      </c>
      <c r="G59" s="25">
        <f t="shared" si="7"/>
        <v>22.222222222222221</v>
      </c>
      <c r="H59" s="26"/>
    </row>
    <row r="60" spans="1:8" s="35" customFormat="1" ht="22.5">
      <c r="A60" s="22" t="s">
        <v>75</v>
      </c>
      <c r="B60" s="17" t="s">
        <v>76</v>
      </c>
      <c r="C60" s="24"/>
      <c r="D60" s="24"/>
      <c r="E60" s="24">
        <v>15</v>
      </c>
      <c r="F60" s="24">
        <f>E60-D60</f>
        <v>15</v>
      </c>
      <c r="G60" s="25"/>
      <c r="H60" s="26"/>
    </row>
    <row r="61" spans="1:8" s="6" customFormat="1" ht="22.5">
      <c r="A61" s="22" t="s">
        <v>77</v>
      </c>
      <c r="B61" s="23">
        <v>1070</v>
      </c>
      <c r="C61" s="24"/>
      <c r="D61" s="24"/>
      <c r="E61" s="30"/>
      <c r="F61" s="24"/>
      <c r="G61" s="25"/>
      <c r="H61" s="26"/>
    </row>
    <row r="62" spans="1:8" s="35" customFormat="1" ht="22.5">
      <c r="A62" s="22" t="s">
        <v>78</v>
      </c>
      <c r="B62" s="23">
        <v>1071</v>
      </c>
      <c r="C62" s="24"/>
      <c r="D62" s="24"/>
      <c r="E62" s="30"/>
      <c r="F62" s="24"/>
      <c r="G62" s="25"/>
      <c r="H62" s="26"/>
    </row>
    <row r="63" spans="1:8" s="35" customFormat="1" ht="22.5">
      <c r="A63" s="22" t="s">
        <v>79</v>
      </c>
      <c r="B63" s="23">
        <v>1072</v>
      </c>
      <c r="C63" s="24"/>
      <c r="D63" s="24"/>
      <c r="E63" s="30"/>
      <c r="F63" s="24"/>
      <c r="G63" s="25"/>
      <c r="H63" s="26"/>
    </row>
    <row r="64" spans="1:8" s="35" customFormat="1" ht="22.5">
      <c r="A64" s="22" t="s">
        <v>26</v>
      </c>
      <c r="B64" s="23">
        <v>1073</v>
      </c>
      <c r="C64" s="24"/>
      <c r="D64" s="24"/>
      <c r="E64" s="30"/>
      <c r="F64" s="24"/>
      <c r="G64" s="25"/>
      <c r="H64" s="26"/>
    </row>
    <row r="65" spans="1:8" s="35" customFormat="1" ht="21.75" customHeight="1">
      <c r="A65" s="22" t="s">
        <v>80</v>
      </c>
      <c r="B65" s="23">
        <v>1074</v>
      </c>
      <c r="C65" s="24"/>
      <c r="D65" s="24"/>
      <c r="E65" s="30"/>
      <c r="F65" s="24"/>
      <c r="G65" s="25"/>
      <c r="H65" s="26"/>
    </row>
    <row r="66" spans="1:8" s="35" customFormat="1" ht="22.5">
      <c r="A66" s="22" t="s">
        <v>81</v>
      </c>
      <c r="B66" s="23">
        <v>1075</v>
      </c>
      <c r="C66" s="24"/>
      <c r="D66" s="24"/>
      <c r="E66" s="30"/>
      <c r="F66" s="24"/>
      <c r="G66" s="25"/>
      <c r="H66" s="26"/>
    </row>
    <row r="67" spans="1:8" s="35" customFormat="1" ht="22.5">
      <c r="A67" s="22" t="s">
        <v>82</v>
      </c>
      <c r="B67" s="23">
        <v>1076</v>
      </c>
      <c r="C67" s="24"/>
      <c r="D67" s="24"/>
      <c r="E67" s="30"/>
      <c r="F67" s="24"/>
      <c r="G67" s="25"/>
      <c r="H67" s="26"/>
    </row>
    <row r="68" spans="1:8" s="35" customFormat="1" ht="22.5">
      <c r="A68" s="43" t="s">
        <v>83</v>
      </c>
      <c r="B68" s="23">
        <v>1080</v>
      </c>
      <c r="C68" s="29">
        <f>SUM(C69:C73)</f>
        <v>0</v>
      </c>
      <c r="D68" s="29">
        <f>SUM(D69:D73)</f>
        <v>0</v>
      </c>
      <c r="E68" s="29">
        <f>SUM(E69:E73)</f>
        <v>0</v>
      </c>
      <c r="F68" s="24"/>
      <c r="G68" s="25"/>
      <c r="H68" s="26"/>
    </row>
    <row r="69" spans="1:8" s="35" customFormat="1" ht="22.5">
      <c r="A69" s="22" t="s">
        <v>84</v>
      </c>
      <c r="B69" s="23">
        <v>1081</v>
      </c>
      <c r="C69" s="24"/>
      <c r="D69" s="24"/>
      <c r="E69" s="30"/>
      <c r="F69" s="24"/>
      <c r="G69" s="25"/>
      <c r="H69" s="26"/>
    </row>
    <row r="70" spans="1:8" s="35" customFormat="1" ht="22.5">
      <c r="A70" s="22" t="s">
        <v>85</v>
      </c>
      <c r="B70" s="23">
        <v>1082</v>
      </c>
      <c r="C70" s="24"/>
      <c r="D70" s="24"/>
      <c r="E70" s="30"/>
      <c r="F70" s="24"/>
      <c r="G70" s="25"/>
      <c r="H70" s="26"/>
    </row>
    <row r="71" spans="1:8" s="35" customFormat="1" ht="22.5">
      <c r="A71" s="22" t="s">
        <v>86</v>
      </c>
      <c r="B71" s="23">
        <v>1083</v>
      </c>
      <c r="C71" s="24"/>
      <c r="D71" s="24"/>
      <c r="E71" s="30"/>
      <c r="F71" s="24"/>
      <c r="G71" s="25"/>
      <c r="H71" s="26"/>
    </row>
    <row r="72" spans="1:8" s="35" customFormat="1" ht="22.5">
      <c r="A72" s="22" t="s">
        <v>87</v>
      </c>
      <c r="B72" s="23">
        <v>1084</v>
      </c>
      <c r="C72" s="24"/>
      <c r="D72" s="24"/>
      <c r="E72" s="30"/>
      <c r="F72" s="24"/>
      <c r="G72" s="25"/>
      <c r="H72" s="26"/>
    </row>
    <row r="73" spans="1:8" s="35" customFormat="1" ht="22.5">
      <c r="A73" s="22" t="s">
        <v>88</v>
      </c>
      <c r="B73" s="23">
        <v>1085</v>
      </c>
      <c r="C73" s="24"/>
      <c r="D73" s="24"/>
      <c r="E73" s="30"/>
      <c r="F73" s="24"/>
      <c r="G73" s="25"/>
      <c r="H73" s="26"/>
    </row>
    <row r="74" spans="1:8" s="21" customFormat="1" ht="21" customHeight="1">
      <c r="A74" s="37" t="s">
        <v>89</v>
      </c>
      <c r="B74" s="38">
        <v>1100</v>
      </c>
      <c r="C74" s="39">
        <f>C25+C26-C30-C61-C68</f>
        <v>0</v>
      </c>
      <c r="D74" s="39">
        <f>D25+D26-D30-D61-D68</f>
        <v>1065</v>
      </c>
      <c r="E74" s="39">
        <f>E25+E26-E30-E61-E68</f>
        <v>6734</v>
      </c>
      <c r="F74" s="40">
        <f>E74-D74</f>
        <v>5669</v>
      </c>
      <c r="G74" s="41">
        <f>E74/D74*100</f>
        <v>632.30046948356801</v>
      </c>
      <c r="H74" s="42"/>
    </row>
    <row r="75" spans="1:8" s="6" customFormat="1" ht="22.5">
      <c r="A75" s="22" t="s">
        <v>90</v>
      </c>
      <c r="B75" s="23">
        <v>1110</v>
      </c>
      <c r="C75" s="24"/>
      <c r="D75" s="24"/>
      <c r="E75" s="30"/>
      <c r="F75" s="24"/>
      <c r="G75" s="25"/>
      <c r="H75" s="26"/>
    </row>
    <row r="76" spans="1:8" s="6" customFormat="1" ht="22.5">
      <c r="A76" s="22" t="s">
        <v>91</v>
      </c>
      <c r="B76" s="23">
        <v>1120</v>
      </c>
      <c r="C76" s="24">
        <f>C77+C78+C79+C80</f>
        <v>0</v>
      </c>
      <c r="D76" s="24">
        <f t="shared" ref="D76:E76" si="9">D77+D78+D79+D80</f>
        <v>0</v>
      </c>
      <c r="E76" s="30">
        <f t="shared" si="9"/>
        <v>0</v>
      </c>
      <c r="F76" s="40">
        <f>E76-D76</f>
        <v>0</v>
      </c>
      <c r="G76" s="41"/>
      <c r="H76" s="26"/>
    </row>
    <row r="77" spans="1:8" s="6" customFormat="1" ht="24" customHeight="1">
      <c r="A77" s="22" t="s">
        <v>38</v>
      </c>
      <c r="B77" s="23" t="s">
        <v>92</v>
      </c>
      <c r="C77" s="24"/>
      <c r="D77" s="24"/>
      <c r="E77" s="30"/>
      <c r="F77" s="24"/>
      <c r="G77" s="25"/>
      <c r="H77" s="26"/>
    </row>
    <row r="78" spans="1:8" s="6" customFormat="1" ht="22.5">
      <c r="A78" s="22" t="s">
        <v>93</v>
      </c>
      <c r="B78" s="17" t="s">
        <v>94</v>
      </c>
      <c r="C78" s="24"/>
      <c r="D78" s="24"/>
      <c r="E78" s="30"/>
      <c r="F78" s="24"/>
      <c r="G78" s="25"/>
      <c r="H78" s="26"/>
    </row>
    <row r="79" spans="1:8" s="6" customFormat="1" ht="22.5">
      <c r="A79" s="22" t="s">
        <v>39</v>
      </c>
      <c r="B79" s="17" t="s">
        <v>95</v>
      </c>
      <c r="C79" s="24"/>
      <c r="D79" s="24"/>
      <c r="E79" s="30"/>
      <c r="F79" s="24"/>
      <c r="G79" s="25"/>
      <c r="H79" s="26"/>
    </row>
    <row r="80" spans="1:8" s="6" customFormat="1" ht="45">
      <c r="A80" s="22" t="s">
        <v>96</v>
      </c>
      <c r="B80" s="17" t="s">
        <v>97</v>
      </c>
      <c r="C80" s="24"/>
      <c r="D80" s="24"/>
      <c r="E80" s="30"/>
      <c r="F80" s="24"/>
      <c r="G80" s="25"/>
      <c r="H80" s="26"/>
    </row>
    <row r="81" spans="1:12" s="6" customFormat="1" ht="22.5">
      <c r="A81" s="22" t="s">
        <v>98</v>
      </c>
      <c r="B81" s="23">
        <v>1130</v>
      </c>
      <c r="C81" s="24"/>
      <c r="D81" s="24"/>
      <c r="E81" s="30"/>
      <c r="F81" s="24"/>
      <c r="G81" s="25"/>
      <c r="H81" s="26"/>
    </row>
    <row r="82" spans="1:12" s="6" customFormat="1" ht="22.5">
      <c r="A82" s="22" t="s">
        <v>99</v>
      </c>
      <c r="B82" s="23">
        <v>1140</v>
      </c>
      <c r="C82" s="24"/>
      <c r="D82" s="24"/>
      <c r="E82" s="30"/>
      <c r="F82" s="24"/>
      <c r="G82" s="25"/>
      <c r="H82" s="26"/>
    </row>
    <row r="83" spans="1:12" s="6" customFormat="1" ht="22.5">
      <c r="A83" s="22" t="s">
        <v>100</v>
      </c>
      <c r="B83" s="23">
        <v>1150</v>
      </c>
      <c r="C83" s="24"/>
      <c r="D83" s="24">
        <f>SUM(D84:D86)</f>
        <v>160</v>
      </c>
      <c r="E83" s="24">
        <f>SUM(E84:E86)</f>
        <v>163</v>
      </c>
      <c r="F83" s="24">
        <f>SUM(F84:F86)</f>
        <v>3</v>
      </c>
      <c r="G83" s="25">
        <f>E83/D83*100</f>
        <v>101.875</v>
      </c>
      <c r="H83" s="26"/>
    </row>
    <row r="84" spans="1:12" s="6" customFormat="1" ht="23.25" customHeight="1">
      <c r="A84" s="27" t="s">
        <v>101</v>
      </c>
      <c r="B84" s="23" t="s">
        <v>102</v>
      </c>
      <c r="C84" s="24"/>
      <c r="D84" s="24">
        <v>152</v>
      </c>
      <c r="E84" s="24">
        <v>152</v>
      </c>
      <c r="F84" s="24">
        <f>E84-D84</f>
        <v>0</v>
      </c>
      <c r="G84" s="25">
        <f>E84/D84*100</f>
        <v>100</v>
      </c>
      <c r="H84" s="26"/>
    </row>
    <row r="85" spans="1:12" s="6" customFormat="1" ht="23.25" customHeight="1">
      <c r="A85" s="27" t="s">
        <v>38</v>
      </c>
      <c r="B85" s="17" t="s">
        <v>103</v>
      </c>
      <c r="C85" s="24"/>
      <c r="D85" s="24"/>
      <c r="E85" s="24"/>
      <c r="F85" s="24"/>
      <c r="G85" s="25"/>
      <c r="H85" s="26"/>
    </row>
    <row r="86" spans="1:12" s="6" customFormat="1" ht="23.25" customHeight="1">
      <c r="A86" s="27" t="s">
        <v>104</v>
      </c>
      <c r="B86" s="17" t="s">
        <v>105</v>
      </c>
      <c r="C86" s="24"/>
      <c r="D86" s="24">
        <v>8</v>
      </c>
      <c r="E86" s="24">
        <v>11</v>
      </c>
      <c r="F86" s="24">
        <f>E86-D86</f>
        <v>3</v>
      </c>
      <c r="G86" s="25">
        <f>E86/D86*100</f>
        <v>137.5</v>
      </c>
      <c r="H86" s="26"/>
    </row>
    <row r="87" spans="1:12" s="6" customFormat="1" ht="22.5">
      <c r="A87" s="22" t="s">
        <v>87</v>
      </c>
      <c r="B87" s="23">
        <v>1151</v>
      </c>
      <c r="C87" s="24"/>
      <c r="D87" s="24"/>
      <c r="E87" s="24"/>
      <c r="F87" s="24"/>
      <c r="G87" s="25"/>
      <c r="H87" s="26"/>
    </row>
    <row r="88" spans="1:12" s="6" customFormat="1" ht="22.5">
      <c r="A88" s="22" t="s">
        <v>106</v>
      </c>
      <c r="B88" s="23">
        <v>1160</v>
      </c>
      <c r="C88" s="24"/>
      <c r="D88" s="24"/>
      <c r="E88" s="30"/>
      <c r="F88" s="24"/>
      <c r="G88" s="25"/>
      <c r="H88" s="26"/>
    </row>
    <row r="89" spans="1:12" s="6" customFormat="1" ht="22.5">
      <c r="A89" s="22" t="s">
        <v>107</v>
      </c>
      <c r="B89" s="17" t="s">
        <v>108</v>
      </c>
      <c r="C89" s="24"/>
      <c r="D89" s="24"/>
      <c r="E89" s="30"/>
      <c r="F89" s="24"/>
      <c r="G89" s="25"/>
      <c r="H89" s="26"/>
    </row>
    <row r="90" spans="1:12" s="21" customFormat="1" ht="22.5">
      <c r="A90" s="37" t="s">
        <v>109</v>
      </c>
      <c r="B90" s="38">
        <v>1170</v>
      </c>
      <c r="C90" s="39">
        <f>C74+C75+C76-C81-C82+C83-C88</f>
        <v>0</v>
      </c>
      <c r="D90" s="39">
        <f>D74+D75+D76-D81-D82+D83-D88</f>
        <v>1225</v>
      </c>
      <c r="E90" s="39">
        <f>E74+E75+E76-E81-E82+E83-E88</f>
        <v>6897</v>
      </c>
      <c r="F90" s="40">
        <f>E90-D90</f>
        <v>5672</v>
      </c>
      <c r="G90" s="25">
        <f>E90/D90*100</f>
        <v>563.0204081632653</v>
      </c>
      <c r="H90" s="42"/>
    </row>
    <row r="91" spans="1:12" s="6" customFormat="1" ht="22.5">
      <c r="A91" s="22" t="s">
        <v>110</v>
      </c>
      <c r="B91" s="23">
        <v>1180</v>
      </c>
      <c r="C91" s="24"/>
      <c r="D91" s="24"/>
      <c r="E91" s="30">
        <v>1242</v>
      </c>
      <c r="F91" s="24">
        <f>E91-D91</f>
        <v>1242</v>
      </c>
      <c r="G91" s="25"/>
      <c r="H91" s="26"/>
    </row>
    <row r="92" spans="1:12" s="6" customFormat="1" ht="45">
      <c r="A92" s="22" t="s">
        <v>111</v>
      </c>
      <c r="B92" s="23">
        <v>1190</v>
      </c>
      <c r="C92" s="24"/>
      <c r="D92" s="24"/>
      <c r="E92" s="30"/>
      <c r="F92" s="24"/>
      <c r="G92" s="25"/>
      <c r="H92" s="26"/>
      <c r="L92" s="44"/>
    </row>
    <row r="93" spans="1:12" s="21" customFormat="1" ht="22.5">
      <c r="A93" s="37" t="s">
        <v>112</v>
      </c>
      <c r="B93" s="38">
        <v>1200</v>
      </c>
      <c r="C93" s="39">
        <f>C90-C91</f>
        <v>0</v>
      </c>
      <c r="D93" s="39">
        <f>D90-D91</f>
        <v>1225</v>
      </c>
      <c r="E93" s="39">
        <f>E90-E91</f>
        <v>5655</v>
      </c>
      <c r="F93" s="40">
        <f>E93-D93</f>
        <v>4430</v>
      </c>
      <c r="G93" s="25">
        <f>E93/D93*100</f>
        <v>461.63265306122446</v>
      </c>
      <c r="H93" s="42"/>
    </row>
    <row r="94" spans="1:12" s="6" customFormat="1" ht="22.5">
      <c r="A94" s="22" t="s">
        <v>113</v>
      </c>
      <c r="B94" s="17">
        <v>1201</v>
      </c>
      <c r="C94" s="31">
        <f>C93</f>
        <v>0</v>
      </c>
      <c r="D94" s="31">
        <f>D93</f>
        <v>1225</v>
      </c>
      <c r="E94" s="31">
        <f>E93</f>
        <v>5655</v>
      </c>
      <c r="F94" s="31">
        <f>E94-D94</f>
        <v>4430</v>
      </c>
      <c r="G94" s="25">
        <f>E94/D94*100</f>
        <v>461.63265306122446</v>
      </c>
      <c r="H94" s="34"/>
      <c r="J94" s="44"/>
    </row>
    <row r="95" spans="1:12" s="6" customFormat="1" ht="22.5">
      <c r="A95" s="22" t="s">
        <v>114</v>
      </c>
      <c r="B95" s="17">
        <v>1202</v>
      </c>
      <c r="C95" s="31"/>
      <c r="D95" s="31"/>
      <c r="E95" s="32"/>
      <c r="F95" s="31"/>
      <c r="G95" s="33"/>
      <c r="H95" s="34"/>
    </row>
    <row r="96" spans="1:12" s="6" customFormat="1" ht="22.5">
      <c r="A96" s="22" t="s">
        <v>115</v>
      </c>
      <c r="B96" s="23">
        <v>1210</v>
      </c>
      <c r="C96" s="24"/>
      <c r="D96" s="24"/>
      <c r="E96" s="30"/>
      <c r="F96" s="24"/>
      <c r="G96" s="25"/>
      <c r="H96" s="26"/>
    </row>
    <row r="97" spans="1:12" s="21" customFormat="1" ht="27.75" customHeight="1">
      <c r="A97" s="18" t="s">
        <v>116</v>
      </c>
      <c r="B97" s="19"/>
      <c r="C97" s="19"/>
      <c r="D97" s="19"/>
      <c r="E97" s="19"/>
      <c r="F97" s="19"/>
      <c r="G97" s="19"/>
      <c r="H97" s="20"/>
    </row>
    <row r="98" spans="1:12" s="6" customFormat="1" ht="45">
      <c r="A98" s="45" t="s">
        <v>117</v>
      </c>
      <c r="B98" s="17">
        <v>1300</v>
      </c>
      <c r="C98" s="46">
        <f>C26-C68</f>
        <v>0</v>
      </c>
      <c r="D98" s="46">
        <f>D26-D68</f>
        <v>171</v>
      </c>
      <c r="E98" s="46">
        <f>E26-E68</f>
        <v>204</v>
      </c>
      <c r="F98" s="31">
        <f>E98-D98</f>
        <v>33</v>
      </c>
      <c r="G98" s="33">
        <f>E98/D98*100</f>
        <v>119.29824561403508</v>
      </c>
      <c r="H98" s="34"/>
    </row>
    <row r="99" spans="1:12" s="6" customFormat="1" ht="70.5" customHeight="1">
      <c r="A99" s="27" t="s">
        <v>118</v>
      </c>
      <c r="B99" s="17">
        <v>1310</v>
      </c>
      <c r="C99" s="46">
        <f>C75+C76-C81-C82</f>
        <v>0</v>
      </c>
      <c r="D99" s="46">
        <f>D75+D76-D81-D82</f>
        <v>0</v>
      </c>
      <c r="E99" s="46">
        <f>E75+E76-E81-E82</f>
        <v>0</v>
      </c>
      <c r="F99" s="31">
        <f>E99-D99</f>
        <v>0</v>
      </c>
      <c r="G99" s="33"/>
      <c r="H99" s="34"/>
    </row>
    <row r="100" spans="1:12" s="6" customFormat="1" ht="45">
      <c r="A100" s="45" t="s">
        <v>119</v>
      </c>
      <c r="B100" s="17">
        <v>1320</v>
      </c>
      <c r="C100" s="46">
        <f>C83-C88</f>
        <v>0</v>
      </c>
      <c r="D100" s="46">
        <f>D83-D88</f>
        <v>160</v>
      </c>
      <c r="E100" s="46">
        <f>E83-E88</f>
        <v>163</v>
      </c>
      <c r="F100" s="31">
        <f>E100-D100</f>
        <v>3</v>
      </c>
      <c r="G100" s="33">
        <f>E100/D100*100</f>
        <v>101.875</v>
      </c>
      <c r="H100" s="34"/>
    </row>
    <row r="101" spans="1:12" s="6" customFormat="1" ht="46.5" customHeight="1">
      <c r="A101" s="47" t="s">
        <v>120</v>
      </c>
      <c r="B101" s="23">
        <v>1330</v>
      </c>
      <c r="C101" s="29">
        <f>C9+C26+C75+C76+C83</f>
        <v>0</v>
      </c>
      <c r="D101" s="29">
        <f>D9+D26+D75+D76+D83</f>
        <v>12253</v>
      </c>
      <c r="E101" s="29">
        <f>E9+E26+E75+E76+E83</f>
        <v>14349</v>
      </c>
      <c r="F101" s="24">
        <f>E101-D101</f>
        <v>2096</v>
      </c>
      <c r="G101" s="25">
        <f>E101/D101*100</f>
        <v>117.10601485350527</v>
      </c>
      <c r="H101" s="26"/>
    </row>
    <row r="102" spans="1:12" s="6" customFormat="1" ht="65.25" customHeight="1">
      <c r="A102" s="47" t="s">
        <v>121</v>
      </c>
      <c r="B102" s="23">
        <v>1340</v>
      </c>
      <c r="C102" s="29">
        <f>C14+C30+C61+C68+C81+C88+C91</f>
        <v>0</v>
      </c>
      <c r="D102" s="29">
        <f>D14+D30+D61+D68+D81+D88+D91</f>
        <v>11028</v>
      </c>
      <c r="E102" s="29">
        <f>E14+E30+E61+E68+E81+E88+E91</f>
        <v>8694</v>
      </c>
      <c r="F102" s="24">
        <f>E102-D102</f>
        <v>-2334</v>
      </c>
      <c r="G102" s="25">
        <f>E102/D102*100</f>
        <v>78.835690968443956</v>
      </c>
      <c r="H102" s="26"/>
    </row>
    <row r="103" spans="1:12" s="6" customFormat="1" ht="22.5">
      <c r="A103" s="48" t="s">
        <v>122</v>
      </c>
      <c r="B103" s="48"/>
      <c r="C103" s="48"/>
      <c r="D103" s="48"/>
      <c r="E103" s="48"/>
      <c r="F103" s="48"/>
      <c r="G103" s="48"/>
      <c r="H103" s="48"/>
    </row>
    <row r="104" spans="1:12" s="6" customFormat="1" ht="45">
      <c r="A104" s="22" t="s">
        <v>123</v>
      </c>
      <c r="B104" s="23">
        <v>1400</v>
      </c>
      <c r="C104" s="29">
        <f>C74</f>
        <v>0</v>
      </c>
      <c r="D104" s="29">
        <f>D74</f>
        <v>1065</v>
      </c>
      <c r="E104" s="29">
        <f>E74</f>
        <v>6734</v>
      </c>
      <c r="F104" s="24">
        <f>E104-D104</f>
        <v>5669</v>
      </c>
      <c r="G104" s="25">
        <f>E104/D104*100</f>
        <v>632.30046948356801</v>
      </c>
      <c r="H104" s="26"/>
      <c r="L104" s="44"/>
    </row>
    <row r="105" spans="1:12" s="6" customFormat="1" ht="22.5">
      <c r="A105" s="22" t="s">
        <v>124</v>
      </c>
      <c r="B105" s="23">
        <v>1401</v>
      </c>
      <c r="C105" s="29">
        <f>C116</f>
        <v>0</v>
      </c>
      <c r="D105" s="29">
        <f>D116</f>
        <v>179</v>
      </c>
      <c r="E105" s="29">
        <f>E116</f>
        <v>173</v>
      </c>
      <c r="F105" s="24">
        <f>E105-D105</f>
        <v>-6</v>
      </c>
      <c r="G105" s="25">
        <f>E105/D105*100</f>
        <v>96.648044692737429</v>
      </c>
      <c r="H105" s="26"/>
    </row>
    <row r="106" spans="1:12" s="6" customFormat="1" ht="45">
      <c r="A106" s="22" t="s">
        <v>125</v>
      </c>
      <c r="B106" s="23">
        <v>1402</v>
      </c>
      <c r="C106" s="29"/>
      <c r="D106" s="29">
        <f>D27</f>
        <v>146</v>
      </c>
      <c r="E106" s="29">
        <f>E27</f>
        <v>146</v>
      </c>
      <c r="F106" s="24"/>
      <c r="G106" s="25"/>
      <c r="H106" s="26"/>
    </row>
    <row r="107" spans="1:12" s="6" customFormat="1" ht="45">
      <c r="A107" s="22" t="s">
        <v>126</v>
      </c>
      <c r="B107" s="23">
        <v>1403</v>
      </c>
      <c r="C107" s="29"/>
      <c r="D107" s="29"/>
      <c r="E107" s="29"/>
      <c r="F107" s="24"/>
      <c r="G107" s="25"/>
      <c r="H107" s="26"/>
    </row>
    <row r="108" spans="1:12" s="6" customFormat="1" ht="45">
      <c r="A108" s="22" t="s">
        <v>127</v>
      </c>
      <c r="B108" s="23">
        <v>1404</v>
      </c>
      <c r="C108" s="29"/>
      <c r="D108" s="29"/>
      <c r="E108" s="29"/>
      <c r="F108" s="24"/>
      <c r="G108" s="25"/>
      <c r="H108" s="26"/>
    </row>
    <row r="109" spans="1:12" s="21" customFormat="1" ht="21.75">
      <c r="A109" s="37" t="s">
        <v>128</v>
      </c>
      <c r="B109" s="38">
        <v>1410</v>
      </c>
      <c r="C109" s="39">
        <f>C104+C105-C106+C107-C108</f>
        <v>0</v>
      </c>
      <c r="D109" s="39">
        <f>D104+D105-D106+D107-D108</f>
        <v>1098</v>
      </c>
      <c r="E109" s="39">
        <f>E104+E105-E106+E107-E108</f>
        <v>6761</v>
      </c>
      <c r="F109" s="40">
        <f>E109-D109</f>
        <v>5663</v>
      </c>
      <c r="G109" s="41">
        <f>E109/D109*100</f>
        <v>615.75591985428048</v>
      </c>
      <c r="H109" s="42"/>
    </row>
    <row r="110" spans="1:12" s="6" customFormat="1" ht="22.5">
      <c r="A110" s="49" t="s">
        <v>129</v>
      </c>
      <c r="B110" s="50"/>
      <c r="C110" s="50"/>
      <c r="D110" s="50"/>
      <c r="E110" s="50"/>
      <c r="F110" s="50"/>
      <c r="G110" s="50"/>
      <c r="H110" s="51"/>
    </row>
    <row r="111" spans="1:12" s="6" customFormat="1" ht="22.5">
      <c r="A111" s="22" t="s">
        <v>130</v>
      </c>
      <c r="B111" s="23">
        <v>1500</v>
      </c>
      <c r="C111" s="24">
        <f>C112+C113</f>
        <v>0</v>
      </c>
      <c r="D111" s="24">
        <f t="shared" ref="D111" si="10">D112+D113</f>
        <v>120</v>
      </c>
      <c r="E111" s="24">
        <f>E112+E113</f>
        <v>80</v>
      </c>
      <c r="F111" s="24">
        <f>E111-D111</f>
        <v>-40</v>
      </c>
      <c r="G111" s="25">
        <f>E111/D111*100</f>
        <v>66.666666666666657</v>
      </c>
      <c r="H111" s="26"/>
    </row>
    <row r="112" spans="1:12" s="6" customFormat="1" ht="22.5">
      <c r="A112" s="22" t="s">
        <v>23</v>
      </c>
      <c r="B112" s="52">
        <v>1501</v>
      </c>
      <c r="C112" s="31"/>
      <c r="D112" s="31"/>
      <c r="E112" s="31"/>
      <c r="F112" s="31"/>
      <c r="G112" s="33"/>
      <c r="H112" s="34"/>
    </row>
    <row r="113" spans="1:8" s="6" customFormat="1" ht="22.5">
      <c r="A113" s="22" t="s">
        <v>131</v>
      </c>
      <c r="B113" s="52">
        <v>1502</v>
      </c>
      <c r="C113" s="31">
        <f>C16</f>
        <v>0</v>
      </c>
      <c r="D113" s="31">
        <f>D16</f>
        <v>120</v>
      </c>
      <c r="E113" s="31">
        <f>E16</f>
        <v>80</v>
      </c>
      <c r="F113" s="31">
        <f t="shared" ref="F113:F118" si="11">E113-D113</f>
        <v>-40</v>
      </c>
      <c r="G113" s="33">
        <f t="shared" ref="G113:G118" si="12">E113/D113*100</f>
        <v>66.666666666666657</v>
      </c>
      <c r="H113" s="34"/>
    </row>
    <row r="114" spans="1:8" s="6" customFormat="1" ht="22.5">
      <c r="A114" s="22" t="s">
        <v>132</v>
      </c>
      <c r="B114" s="53">
        <v>1510</v>
      </c>
      <c r="C114" s="24">
        <f t="shared" ref="C114:E115" si="13">C38+C18</f>
        <v>0</v>
      </c>
      <c r="D114" s="24">
        <f t="shared" si="13"/>
        <v>6751</v>
      </c>
      <c r="E114" s="24">
        <f t="shared" si="13"/>
        <v>4834</v>
      </c>
      <c r="F114" s="24">
        <f t="shared" si="11"/>
        <v>-1917</v>
      </c>
      <c r="G114" s="25">
        <f t="shared" si="12"/>
        <v>71.604206784180121</v>
      </c>
      <c r="H114" s="26"/>
    </row>
    <row r="115" spans="1:8" s="6" customFormat="1" ht="22.5">
      <c r="A115" s="22" t="s">
        <v>133</v>
      </c>
      <c r="B115" s="53">
        <v>1520</v>
      </c>
      <c r="C115" s="24">
        <f t="shared" si="13"/>
        <v>0</v>
      </c>
      <c r="D115" s="24">
        <f t="shared" si="13"/>
        <v>1460</v>
      </c>
      <c r="E115" s="24">
        <f t="shared" si="13"/>
        <v>1042</v>
      </c>
      <c r="F115" s="24">
        <f t="shared" si="11"/>
        <v>-418</v>
      </c>
      <c r="G115" s="25">
        <f t="shared" si="12"/>
        <v>71.369863013698634</v>
      </c>
      <c r="H115" s="26"/>
    </row>
    <row r="116" spans="1:8" s="6" customFormat="1" ht="22.5">
      <c r="A116" s="22" t="s">
        <v>134</v>
      </c>
      <c r="B116" s="53">
        <v>1530</v>
      </c>
      <c r="C116" s="24">
        <f t="shared" ref="C116:D116" si="14">C21</f>
        <v>0</v>
      </c>
      <c r="D116" s="24">
        <f t="shared" si="14"/>
        <v>179</v>
      </c>
      <c r="E116" s="24">
        <f>E21</f>
        <v>173</v>
      </c>
      <c r="F116" s="24">
        <f t="shared" si="11"/>
        <v>-6</v>
      </c>
      <c r="G116" s="25">
        <f t="shared" si="12"/>
        <v>96.648044692737429</v>
      </c>
      <c r="H116" s="26"/>
    </row>
    <row r="117" spans="1:8" s="6" customFormat="1" ht="22.5">
      <c r="A117" s="22" t="s">
        <v>135</v>
      </c>
      <c r="B117" s="53">
        <v>1540</v>
      </c>
      <c r="C117" s="24">
        <f>C102-C116-C115-C114-C113-C91</f>
        <v>0</v>
      </c>
      <c r="D117" s="24">
        <f>D102-D116-D115-D114-D113-D91</f>
        <v>2518</v>
      </c>
      <c r="E117" s="24">
        <f>E102-E116-E115-E114-E113-E91</f>
        <v>1323</v>
      </c>
      <c r="F117" s="24">
        <f t="shared" si="11"/>
        <v>-1195</v>
      </c>
      <c r="G117" s="25">
        <f>E117/D117*100</f>
        <v>52.541699761715641</v>
      </c>
      <c r="H117" s="26"/>
    </row>
    <row r="118" spans="1:8" s="21" customFormat="1" ht="21.75">
      <c r="A118" s="37" t="s">
        <v>136</v>
      </c>
      <c r="B118" s="54">
        <v>1550</v>
      </c>
      <c r="C118" s="39">
        <f>C111+C114+C115+C116+C117</f>
        <v>0</v>
      </c>
      <c r="D118" s="39">
        <f>D111+D114+D115+D116+D117</f>
        <v>11028</v>
      </c>
      <c r="E118" s="39">
        <f>E111+E114+E115+E116+E117</f>
        <v>7452</v>
      </c>
      <c r="F118" s="40">
        <f t="shared" si="11"/>
        <v>-3576</v>
      </c>
      <c r="G118" s="41">
        <f t="shared" si="12"/>
        <v>67.573449401523405</v>
      </c>
      <c r="H118" s="42"/>
    </row>
    <row r="119" spans="1:8" s="21" customFormat="1" ht="21.75">
      <c r="A119" s="55"/>
      <c r="B119" s="56"/>
      <c r="C119" s="56"/>
      <c r="D119" s="56"/>
      <c r="E119" s="57"/>
      <c r="F119" s="56"/>
      <c r="G119" s="56"/>
      <c r="H119" s="56"/>
    </row>
    <row r="120" spans="1:8">
      <c r="A120" s="58" t="s">
        <v>137</v>
      </c>
      <c r="B120" s="59"/>
      <c r="C120" s="60"/>
      <c r="D120" s="60"/>
      <c r="E120" s="61"/>
      <c r="F120" s="1"/>
      <c r="G120" s="62" t="s">
        <v>138</v>
      </c>
      <c r="H120" s="62"/>
    </row>
    <row r="121" spans="1:8" s="65" customFormat="1">
      <c r="A121" s="63" t="s">
        <v>139</v>
      </c>
      <c r="B121" s="64" t="s">
        <v>140</v>
      </c>
      <c r="C121" s="64"/>
      <c r="D121" s="64"/>
      <c r="E121" s="64"/>
      <c r="G121" s="66" t="s">
        <v>141</v>
      </c>
      <c r="H121" s="66"/>
    </row>
    <row r="122" spans="1:8" ht="35.25" customHeight="1">
      <c r="A122" s="67"/>
    </row>
    <row r="123" spans="1:8" s="71" customFormat="1" ht="102.75" customHeight="1">
      <c r="A123" s="70"/>
      <c r="B123" s="70"/>
      <c r="C123" s="70"/>
      <c r="D123" s="70"/>
      <c r="E123" s="70"/>
      <c r="F123" s="70"/>
      <c r="G123" s="70"/>
      <c r="H123" s="70"/>
    </row>
    <row r="124" spans="1:8">
      <c r="A124" s="67"/>
    </row>
    <row r="125" spans="1:8">
      <c r="A125" s="67"/>
    </row>
    <row r="126" spans="1:8">
      <c r="A126" s="67"/>
    </row>
    <row r="127" spans="1:8">
      <c r="A127" s="67"/>
    </row>
    <row r="128" spans="1:8">
      <c r="A128" s="67"/>
    </row>
    <row r="129" spans="1:1">
      <c r="A129" s="67"/>
    </row>
    <row r="130" spans="1:1">
      <c r="A130" s="67"/>
    </row>
    <row r="131" spans="1:1">
      <c r="A131" s="67"/>
    </row>
    <row r="132" spans="1:1">
      <c r="A132" s="67"/>
    </row>
    <row r="133" spans="1:1">
      <c r="A133" s="67"/>
    </row>
    <row r="134" spans="1:1">
      <c r="A134" s="67"/>
    </row>
    <row r="135" spans="1:1">
      <c r="A135" s="67"/>
    </row>
    <row r="136" spans="1:1">
      <c r="A136" s="67"/>
    </row>
    <row r="137" spans="1:1">
      <c r="A137" s="67"/>
    </row>
    <row r="138" spans="1:1">
      <c r="A138" s="67"/>
    </row>
    <row r="139" spans="1:1">
      <c r="A139" s="67"/>
    </row>
    <row r="140" spans="1:1">
      <c r="A140" s="67"/>
    </row>
    <row r="141" spans="1:1">
      <c r="A141" s="67"/>
    </row>
    <row r="142" spans="1:1">
      <c r="A142" s="67"/>
    </row>
    <row r="143" spans="1:1">
      <c r="A143" s="67"/>
    </row>
    <row r="144" spans="1:1">
      <c r="A144" s="67"/>
    </row>
    <row r="145" spans="1:1">
      <c r="A145" s="67"/>
    </row>
    <row r="146" spans="1:1">
      <c r="A146" s="67"/>
    </row>
    <row r="147" spans="1:1">
      <c r="A147" s="67"/>
    </row>
    <row r="148" spans="1:1">
      <c r="A148" s="67"/>
    </row>
    <row r="149" spans="1:1">
      <c r="A149" s="67"/>
    </row>
    <row r="150" spans="1:1">
      <c r="A150" s="67"/>
    </row>
    <row r="151" spans="1:1">
      <c r="A151" s="67"/>
    </row>
    <row r="152" spans="1:1">
      <c r="A152" s="67"/>
    </row>
    <row r="153" spans="1:1">
      <c r="A153" s="67"/>
    </row>
    <row r="154" spans="1:1">
      <c r="A154" s="67"/>
    </row>
    <row r="155" spans="1:1">
      <c r="A155" s="67"/>
    </row>
    <row r="156" spans="1:1">
      <c r="A156" s="67"/>
    </row>
    <row r="157" spans="1:1">
      <c r="A157" s="67"/>
    </row>
    <row r="158" spans="1:1">
      <c r="A158" s="67"/>
    </row>
    <row r="159" spans="1:1">
      <c r="A159" s="67"/>
    </row>
    <row r="160" spans="1:1">
      <c r="A160" s="67"/>
    </row>
    <row r="161" spans="1:1">
      <c r="A161" s="67"/>
    </row>
    <row r="162" spans="1:1">
      <c r="A162" s="67"/>
    </row>
    <row r="163" spans="1:1">
      <c r="A163" s="67"/>
    </row>
    <row r="164" spans="1:1">
      <c r="A164" s="67"/>
    </row>
    <row r="165" spans="1:1">
      <c r="A165" s="67"/>
    </row>
    <row r="166" spans="1:1">
      <c r="A166" s="67"/>
    </row>
    <row r="167" spans="1:1">
      <c r="A167" s="67"/>
    </row>
    <row r="168" spans="1:1">
      <c r="A168" s="67"/>
    </row>
    <row r="169" spans="1:1">
      <c r="A169" s="67"/>
    </row>
    <row r="170" spans="1:1">
      <c r="A170" s="67"/>
    </row>
    <row r="171" spans="1:1">
      <c r="A171" s="67"/>
    </row>
    <row r="172" spans="1:1">
      <c r="A172" s="67"/>
    </row>
    <row r="173" spans="1:1">
      <c r="A173" s="67"/>
    </row>
    <row r="174" spans="1:1">
      <c r="A174" s="67"/>
    </row>
    <row r="175" spans="1:1">
      <c r="A175" s="67"/>
    </row>
    <row r="176" spans="1:1">
      <c r="A176" s="67"/>
    </row>
    <row r="177" spans="1:1">
      <c r="A177" s="67"/>
    </row>
    <row r="178" spans="1:1">
      <c r="A178" s="67"/>
    </row>
    <row r="179" spans="1:1">
      <c r="A179" s="67"/>
    </row>
    <row r="180" spans="1:1">
      <c r="A180" s="72"/>
    </row>
    <row r="181" spans="1:1">
      <c r="A181" s="72"/>
    </row>
    <row r="182" spans="1:1">
      <c r="A182" s="72"/>
    </row>
    <row r="183" spans="1:1">
      <c r="A183" s="72"/>
    </row>
    <row r="184" spans="1:1">
      <c r="A184" s="72"/>
    </row>
    <row r="185" spans="1:1">
      <c r="A185" s="72"/>
    </row>
    <row r="186" spans="1:1">
      <c r="A186" s="72"/>
    </row>
    <row r="187" spans="1:1">
      <c r="A187" s="72"/>
    </row>
    <row r="188" spans="1:1">
      <c r="A188" s="72"/>
    </row>
    <row r="189" spans="1:1">
      <c r="A189" s="72"/>
    </row>
    <row r="190" spans="1:1">
      <c r="A190" s="72"/>
    </row>
    <row r="191" spans="1:1">
      <c r="A191" s="72"/>
    </row>
    <row r="192" spans="1:1">
      <c r="A192" s="72"/>
    </row>
    <row r="193" spans="1:1">
      <c r="A193" s="72"/>
    </row>
    <row r="194" spans="1:1">
      <c r="A194" s="72"/>
    </row>
    <row r="195" spans="1:1">
      <c r="A195" s="72"/>
    </row>
    <row r="196" spans="1:1">
      <c r="A196" s="72"/>
    </row>
    <row r="197" spans="1:1">
      <c r="A197" s="72"/>
    </row>
    <row r="198" spans="1:1">
      <c r="A198" s="72"/>
    </row>
    <row r="199" spans="1:1">
      <c r="A199" s="72"/>
    </row>
    <row r="200" spans="1:1">
      <c r="A200" s="72"/>
    </row>
    <row r="201" spans="1:1">
      <c r="A201" s="72"/>
    </row>
    <row r="202" spans="1:1">
      <c r="A202" s="72"/>
    </row>
    <row r="203" spans="1:1">
      <c r="A203" s="72"/>
    </row>
    <row r="204" spans="1:1">
      <c r="A204" s="72"/>
    </row>
    <row r="205" spans="1:1">
      <c r="A205" s="72"/>
    </row>
    <row r="206" spans="1:1">
      <c r="A206" s="72"/>
    </row>
    <row r="207" spans="1:1">
      <c r="A207" s="72"/>
    </row>
    <row r="208" spans="1:1">
      <c r="A208" s="72"/>
    </row>
    <row r="209" spans="1:1">
      <c r="A209" s="72"/>
    </row>
    <row r="210" spans="1:1">
      <c r="A210" s="72"/>
    </row>
    <row r="211" spans="1:1">
      <c r="A211" s="72"/>
    </row>
    <row r="212" spans="1:1">
      <c r="A212" s="72"/>
    </row>
    <row r="213" spans="1:1">
      <c r="A213" s="72"/>
    </row>
    <row r="214" spans="1:1">
      <c r="A214" s="72"/>
    </row>
    <row r="215" spans="1:1">
      <c r="A215" s="72"/>
    </row>
    <row r="216" spans="1:1">
      <c r="A216" s="72"/>
    </row>
    <row r="217" spans="1:1">
      <c r="A217" s="72"/>
    </row>
    <row r="218" spans="1:1">
      <c r="A218" s="72"/>
    </row>
    <row r="219" spans="1:1">
      <c r="A219" s="72"/>
    </row>
    <row r="220" spans="1:1">
      <c r="A220" s="72"/>
    </row>
    <row r="221" spans="1:1">
      <c r="A221" s="72"/>
    </row>
    <row r="222" spans="1:1">
      <c r="A222" s="72"/>
    </row>
    <row r="223" spans="1:1">
      <c r="A223" s="72"/>
    </row>
    <row r="224" spans="1:1">
      <c r="A224" s="72"/>
    </row>
    <row r="225" spans="1:1">
      <c r="A225" s="72"/>
    </row>
    <row r="226" spans="1:1">
      <c r="A226" s="72"/>
    </row>
    <row r="227" spans="1:1">
      <c r="A227" s="72"/>
    </row>
    <row r="228" spans="1:1">
      <c r="A228" s="72"/>
    </row>
    <row r="229" spans="1:1">
      <c r="A229" s="72"/>
    </row>
    <row r="230" spans="1:1">
      <c r="A230" s="72"/>
    </row>
    <row r="231" spans="1:1">
      <c r="A231" s="72"/>
    </row>
    <row r="232" spans="1:1">
      <c r="A232" s="72"/>
    </row>
    <row r="233" spans="1:1">
      <c r="A233" s="72"/>
    </row>
    <row r="234" spans="1:1">
      <c r="A234" s="72"/>
    </row>
    <row r="235" spans="1:1">
      <c r="A235" s="72"/>
    </row>
    <row r="236" spans="1:1">
      <c r="A236" s="72"/>
    </row>
    <row r="237" spans="1:1">
      <c r="A237" s="72"/>
    </row>
    <row r="238" spans="1:1">
      <c r="A238" s="72"/>
    </row>
    <row r="239" spans="1:1">
      <c r="A239" s="72"/>
    </row>
    <row r="240" spans="1:1">
      <c r="A240" s="72"/>
    </row>
    <row r="241" spans="1:1">
      <c r="A241" s="72"/>
    </row>
    <row r="242" spans="1:1">
      <c r="A242" s="72"/>
    </row>
    <row r="243" spans="1:1">
      <c r="A243" s="72"/>
    </row>
    <row r="244" spans="1:1">
      <c r="A244" s="72"/>
    </row>
    <row r="245" spans="1:1">
      <c r="A245" s="72"/>
    </row>
    <row r="246" spans="1:1">
      <c r="A246" s="72"/>
    </row>
    <row r="247" spans="1:1">
      <c r="A247" s="72"/>
    </row>
    <row r="248" spans="1:1">
      <c r="A248" s="72"/>
    </row>
    <row r="249" spans="1:1">
      <c r="A249" s="72"/>
    </row>
    <row r="250" spans="1:1">
      <c r="A250" s="72"/>
    </row>
    <row r="251" spans="1:1">
      <c r="A251" s="72"/>
    </row>
    <row r="252" spans="1:1">
      <c r="A252" s="72"/>
    </row>
    <row r="253" spans="1:1">
      <c r="A253" s="72"/>
    </row>
    <row r="254" spans="1:1">
      <c r="A254" s="72"/>
    </row>
    <row r="255" spans="1:1">
      <c r="A255" s="72"/>
    </row>
    <row r="256" spans="1:1">
      <c r="A256" s="72"/>
    </row>
    <row r="257" spans="1:1">
      <c r="A257" s="72"/>
    </row>
    <row r="258" spans="1:1">
      <c r="A258" s="72"/>
    </row>
    <row r="259" spans="1:1">
      <c r="A259" s="72"/>
    </row>
    <row r="260" spans="1:1">
      <c r="A260" s="72"/>
    </row>
    <row r="261" spans="1:1">
      <c r="A261" s="72"/>
    </row>
    <row r="262" spans="1:1">
      <c r="A262" s="72"/>
    </row>
    <row r="263" spans="1:1">
      <c r="A263" s="72"/>
    </row>
    <row r="264" spans="1:1">
      <c r="A264" s="72"/>
    </row>
    <row r="265" spans="1:1">
      <c r="A265" s="72"/>
    </row>
    <row r="266" spans="1:1">
      <c r="A266" s="72"/>
    </row>
    <row r="267" spans="1:1">
      <c r="A267" s="72"/>
    </row>
    <row r="268" spans="1:1">
      <c r="A268" s="72"/>
    </row>
    <row r="269" spans="1:1">
      <c r="A269" s="72"/>
    </row>
    <row r="270" spans="1:1">
      <c r="A270" s="72"/>
    </row>
    <row r="271" spans="1:1">
      <c r="A271" s="72"/>
    </row>
    <row r="272" spans="1:1">
      <c r="A272" s="72"/>
    </row>
    <row r="273" spans="1:1">
      <c r="A273" s="72"/>
    </row>
    <row r="274" spans="1:1">
      <c r="A274" s="72"/>
    </row>
    <row r="275" spans="1:1">
      <c r="A275" s="72"/>
    </row>
    <row r="276" spans="1:1">
      <c r="A276" s="72"/>
    </row>
    <row r="277" spans="1:1">
      <c r="A277" s="72"/>
    </row>
    <row r="278" spans="1:1">
      <c r="A278" s="72"/>
    </row>
    <row r="279" spans="1:1">
      <c r="A279" s="72"/>
    </row>
    <row r="280" spans="1:1">
      <c r="A280" s="72"/>
    </row>
    <row r="281" spans="1:1">
      <c r="A281" s="72"/>
    </row>
    <row r="282" spans="1:1">
      <c r="A282" s="72"/>
    </row>
    <row r="283" spans="1:1">
      <c r="A283" s="72"/>
    </row>
    <row r="284" spans="1:1">
      <c r="A284" s="72"/>
    </row>
    <row r="285" spans="1:1">
      <c r="A285" s="72"/>
    </row>
    <row r="286" spans="1:1">
      <c r="A286" s="72"/>
    </row>
    <row r="287" spans="1:1">
      <c r="A287" s="72"/>
    </row>
    <row r="288" spans="1:1">
      <c r="A288" s="72"/>
    </row>
    <row r="289" spans="1:1">
      <c r="A289" s="72"/>
    </row>
    <row r="290" spans="1:1">
      <c r="A290" s="72"/>
    </row>
    <row r="291" spans="1:1">
      <c r="A291" s="72"/>
    </row>
    <row r="292" spans="1:1">
      <c r="A292" s="72"/>
    </row>
    <row r="293" spans="1:1">
      <c r="A293" s="72"/>
    </row>
    <row r="294" spans="1:1">
      <c r="A294" s="72"/>
    </row>
    <row r="295" spans="1:1">
      <c r="A295" s="72"/>
    </row>
    <row r="296" spans="1:1">
      <c r="A296" s="72"/>
    </row>
    <row r="297" spans="1:1">
      <c r="A297" s="72"/>
    </row>
    <row r="298" spans="1:1">
      <c r="A298" s="72"/>
    </row>
    <row r="299" spans="1:1">
      <c r="A299" s="72"/>
    </row>
    <row r="300" spans="1:1">
      <c r="A300" s="72"/>
    </row>
    <row r="301" spans="1:1">
      <c r="A301" s="72"/>
    </row>
    <row r="302" spans="1:1">
      <c r="A302" s="72"/>
    </row>
    <row r="303" spans="1:1">
      <c r="A303" s="72"/>
    </row>
    <row r="304" spans="1:1">
      <c r="A304" s="72"/>
    </row>
    <row r="305" spans="1:1">
      <c r="A305" s="72"/>
    </row>
    <row r="306" spans="1:1">
      <c r="A306" s="72"/>
    </row>
    <row r="307" spans="1:1">
      <c r="A307" s="72"/>
    </row>
    <row r="308" spans="1:1">
      <c r="A308" s="72"/>
    </row>
    <row r="309" spans="1:1">
      <c r="A309" s="72"/>
    </row>
    <row r="310" spans="1:1">
      <c r="A310" s="72"/>
    </row>
    <row r="311" spans="1:1">
      <c r="A311" s="72"/>
    </row>
    <row r="312" spans="1:1">
      <c r="A312" s="72"/>
    </row>
    <row r="313" spans="1:1">
      <c r="A313" s="72"/>
    </row>
    <row r="314" spans="1:1">
      <c r="A314" s="72"/>
    </row>
    <row r="315" spans="1:1">
      <c r="A315" s="72"/>
    </row>
    <row r="316" spans="1:1">
      <c r="A316" s="72"/>
    </row>
    <row r="317" spans="1:1">
      <c r="A317" s="72"/>
    </row>
    <row r="318" spans="1:1">
      <c r="A318" s="72"/>
    </row>
    <row r="319" spans="1:1">
      <c r="A319" s="72"/>
    </row>
    <row r="320" spans="1:1">
      <c r="A320" s="72"/>
    </row>
    <row r="321" spans="1:1">
      <c r="A321" s="72"/>
    </row>
    <row r="322" spans="1:1">
      <c r="A322" s="72"/>
    </row>
    <row r="323" spans="1:1">
      <c r="A323" s="72"/>
    </row>
    <row r="324" spans="1:1">
      <c r="A324" s="72"/>
    </row>
    <row r="325" spans="1:1">
      <c r="A325" s="72"/>
    </row>
    <row r="326" spans="1:1">
      <c r="A326" s="72"/>
    </row>
    <row r="327" spans="1:1">
      <c r="A327" s="72"/>
    </row>
    <row r="328" spans="1:1">
      <c r="A328" s="72"/>
    </row>
    <row r="329" spans="1:1">
      <c r="A329" s="72"/>
    </row>
    <row r="330" spans="1:1">
      <c r="A330" s="72"/>
    </row>
    <row r="331" spans="1:1">
      <c r="A331" s="72"/>
    </row>
    <row r="332" spans="1:1">
      <c r="A332" s="72"/>
    </row>
    <row r="333" spans="1:1">
      <c r="A333" s="72"/>
    </row>
    <row r="334" spans="1:1">
      <c r="A334" s="72"/>
    </row>
    <row r="335" spans="1:1">
      <c r="A335" s="72"/>
    </row>
    <row r="336" spans="1:1">
      <c r="A336" s="72"/>
    </row>
    <row r="337" spans="1:1">
      <c r="A337" s="72"/>
    </row>
    <row r="338" spans="1:1">
      <c r="A338" s="72"/>
    </row>
    <row r="339" spans="1:1">
      <c r="A339" s="72"/>
    </row>
    <row r="340" spans="1:1">
      <c r="A340" s="72"/>
    </row>
    <row r="341" spans="1:1">
      <c r="A341" s="72"/>
    </row>
    <row r="342" spans="1:1">
      <c r="A342" s="72"/>
    </row>
    <row r="343" spans="1:1">
      <c r="A343" s="72"/>
    </row>
    <row r="344" spans="1:1">
      <c r="A344" s="72"/>
    </row>
    <row r="345" spans="1:1">
      <c r="A345" s="72"/>
    </row>
    <row r="346" spans="1:1">
      <c r="A346" s="72"/>
    </row>
  </sheetData>
  <mergeCells count="13">
    <mergeCell ref="A123:H123"/>
    <mergeCell ref="A97:H97"/>
    <mergeCell ref="A103:H103"/>
    <mergeCell ref="A110:H110"/>
    <mergeCell ref="G120:H120"/>
    <mergeCell ref="B121:E121"/>
    <mergeCell ref="G121:H121"/>
    <mergeCell ref="A3:H3"/>
    <mergeCell ref="A5:A6"/>
    <mergeCell ref="B5:B6"/>
    <mergeCell ref="C5:C6"/>
    <mergeCell ref="D5:H5"/>
    <mergeCell ref="A8:H8"/>
  </mergeCells>
  <printOptions horizontalCentered="1"/>
  <pageMargins left="0.78740157480314965" right="0.39370078740157483" top="0.39370078740157483" bottom="0.39370078740157483" header="0.19685039370078741" footer="0.11811023622047245"/>
  <pageSetup paperSize="9" scale="4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 Фін результат</vt:lpstr>
      <vt:lpstr>'1. Фін результат'!Заголовки_для_печати</vt:lpstr>
      <vt:lpstr>'1. Фін результат'!Область_печати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2021-12-14T14:07:28Z</dcterms:created>
  <dcterms:modified xsi:type="dcterms:W3CDTF">2021-12-14T14:07:45Z</dcterms:modified>
</cp:coreProperties>
</file>