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J74" i="2" l="1"/>
  <c r="I74" i="2"/>
  <c r="F74" i="2"/>
  <c r="E74" i="2"/>
  <c r="H73" i="2"/>
  <c r="G73" i="2"/>
  <c r="H72" i="2"/>
  <c r="G72" i="2"/>
  <c r="F72" i="2"/>
  <c r="E72" i="2"/>
  <c r="H71" i="2"/>
  <c r="G71" i="2"/>
  <c r="F71" i="2"/>
  <c r="E71" i="2"/>
  <c r="H70" i="2"/>
  <c r="G70" i="2"/>
  <c r="F70" i="2"/>
  <c r="E70" i="2"/>
  <c r="H69" i="2"/>
  <c r="G69" i="2"/>
  <c r="F69" i="2"/>
  <c r="E69" i="2"/>
  <c r="D68" i="2"/>
  <c r="C68" i="2"/>
  <c r="J66" i="2"/>
  <c r="F66" i="2"/>
  <c r="J62" i="2"/>
  <c r="I62" i="2"/>
  <c r="F62" i="2"/>
  <c r="E62" i="2"/>
  <c r="J61" i="2"/>
  <c r="I61" i="2"/>
  <c r="F61" i="2"/>
  <c r="E61" i="2"/>
  <c r="J60" i="2"/>
  <c r="I60" i="2"/>
  <c r="F60" i="2"/>
  <c r="E60" i="2"/>
  <c r="J59" i="2"/>
  <c r="I59" i="2"/>
  <c r="F59" i="2"/>
  <c r="E59" i="2"/>
  <c r="H58" i="2"/>
  <c r="I58" i="2" s="1"/>
  <c r="G58" i="2"/>
  <c r="D58" i="2"/>
  <c r="E58" i="2" s="1"/>
  <c r="C58" i="2"/>
  <c r="J57" i="2"/>
  <c r="I57" i="2"/>
  <c r="F57" i="2"/>
  <c r="E57" i="2"/>
  <c r="J56" i="2"/>
  <c r="I56" i="2"/>
  <c r="F56" i="2"/>
  <c r="E56" i="2"/>
  <c r="J55" i="2"/>
  <c r="I55" i="2"/>
  <c r="F55" i="2"/>
  <c r="E55" i="2"/>
  <c r="J54" i="2"/>
  <c r="I54" i="2"/>
  <c r="F54" i="2"/>
  <c r="E54" i="2"/>
  <c r="H53" i="2"/>
  <c r="G53" i="2"/>
  <c r="D53" i="2"/>
  <c r="E53" i="2" s="1"/>
  <c r="C53" i="2"/>
  <c r="J51" i="2"/>
  <c r="I51" i="2"/>
  <c r="F51" i="2"/>
  <c r="E51" i="2"/>
  <c r="J50" i="2"/>
  <c r="I50" i="2"/>
  <c r="F50" i="2"/>
  <c r="E50" i="2"/>
  <c r="J49" i="2"/>
  <c r="I49" i="2"/>
  <c r="F49" i="2"/>
  <c r="E49" i="2"/>
  <c r="J48" i="2"/>
  <c r="I48" i="2"/>
  <c r="F48" i="2"/>
  <c r="E48" i="2"/>
  <c r="J47" i="2"/>
  <c r="I47" i="2"/>
  <c r="F47" i="2"/>
  <c r="E47" i="2"/>
  <c r="J46" i="2"/>
  <c r="I46" i="2"/>
  <c r="F46" i="2"/>
  <c r="E46" i="2"/>
  <c r="H45" i="2"/>
  <c r="I45" i="2" s="1"/>
  <c r="G45" i="2"/>
  <c r="D45" i="2"/>
  <c r="C45" i="2"/>
  <c r="J44" i="2"/>
  <c r="I44" i="2"/>
  <c r="F44" i="2"/>
  <c r="E44" i="2"/>
  <c r="J43" i="2"/>
  <c r="I43" i="2"/>
  <c r="F43" i="2"/>
  <c r="E43" i="2"/>
  <c r="H42" i="2"/>
  <c r="G42" i="2"/>
  <c r="D42" i="2"/>
  <c r="C42" i="2"/>
  <c r="C40" i="2"/>
  <c r="G38" i="2"/>
  <c r="D38" i="2"/>
  <c r="H38" i="2" s="1"/>
  <c r="H37" i="2"/>
  <c r="G37" i="2"/>
  <c r="F37" i="2"/>
  <c r="E37" i="2"/>
  <c r="H36" i="2"/>
  <c r="G36" i="2"/>
  <c r="F36" i="2"/>
  <c r="E36" i="2"/>
  <c r="H35" i="2"/>
  <c r="G35" i="2"/>
  <c r="F35" i="2"/>
  <c r="E35" i="2"/>
  <c r="H34" i="2"/>
  <c r="G34" i="2"/>
  <c r="F34" i="2"/>
  <c r="E34" i="2"/>
  <c r="G33" i="2"/>
  <c r="D33" i="2"/>
  <c r="F33" i="2" s="1"/>
  <c r="G32" i="2"/>
  <c r="D32" i="2"/>
  <c r="F32" i="2" s="1"/>
  <c r="H31" i="2"/>
  <c r="G31" i="2"/>
  <c r="F31" i="2"/>
  <c r="E31" i="2"/>
  <c r="H30" i="2"/>
  <c r="G30" i="2"/>
  <c r="F30" i="2"/>
  <c r="E30" i="2"/>
  <c r="H29" i="2"/>
  <c r="G29" i="2"/>
  <c r="F29" i="2"/>
  <c r="E29" i="2"/>
  <c r="G28" i="2"/>
  <c r="D28" i="2"/>
  <c r="G26" i="2"/>
  <c r="D26" i="2"/>
  <c r="F26" i="2" s="1"/>
  <c r="H25" i="2"/>
  <c r="G25" i="2"/>
  <c r="F25" i="2"/>
  <c r="E25" i="2"/>
  <c r="H24" i="2"/>
  <c r="G24" i="2"/>
  <c r="F24" i="2"/>
  <c r="E24" i="2"/>
  <c r="H23" i="2"/>
  <c r="G23" i="2"/>
  <c r="F23" i="2"/>
  <c r="E23" i="2"/>
  <c r="H22" i="2"/>
  <c r="G22" i="2"/>
  <c r="F22" i="2"/>
  <c r="E22" i="2"/>
  <c r="H21" i="2"/>
  <c r="G21" i="2"/>
  <c r="F21" i="2"/>
  <c r="E21" i="2"/>
  <c r="H20" i="2"/>
  <c r="G20" i="2"/>
  <c r="F20" i="2"/>
  <c r="E20" i="2"/>
  <c r="H19" i="2"/>
  <c r="G19" i="2"/>
  <c r="F19" i="2"/>
  <c r="E19" i="2"/>
  <c r="G18" i="2"/>
  <c r="D18" i="2"/>
  <c r="H18" i="2" s="1"/>
  <c r="C17" i="2"/>
  <c r="G16" i="2"/>
  <c r="G15" i="2" s="1"/>
  <c r="D16" i="2"/>
  <c r="F16" i="2" s="1"/>
  <c r="C15" i="2"/>
  <c r="H14" i="2"/>
  <c r="G14" i="2"/>
  <c r="F14" i="2"/>
  <c r="E14" i="2"/>
  <c r="H13" i="2"/>
  <c r="G13" i="2"/>
  <c r="F13" i="2"/>
  <c r="E13" i="2"/>
  <c r="D12" i="2"/>
  <c r="C12" i="2"/>
  <c r="J53" i="2" l="1"/>
  <c r="J58" i="2"/>
  <c r="J25" i="2"/>
  <c r="J31" i="2"/>
  <c r="J34" i="2"/>
  <c r="F12" i="2"/>
  <c r="E42" i="2"/>
  <c r="E45" i="2"/>
  <c r="I69" i="2"/>
  <c r="G12" i="2"/>
  <c r="G40" i="2"/>
  <c r="J29" i="2"/>
  <c r="J36" i="2"/>
  <c r="I21" i="2"/>
  <c r="I23" i="2"/>
  <c r="I25" i="2"/>
  <c r="J42" i="2"/>
  <c r="J45" i="2"/>
  <c r="J13" i="2"/>
  <c r="I14" i="2"/>
  <c r="J37" i="2"/>
  <c r="F42" i="2"/>
  <c r="F53" i="2"/>
  <c r="J69" i="2"/>
  <c r="J70" i="2"/>
  <c r="J71" i="2"/>
  <c r="I53" i="2"/>
  <c r="I42" i="2"/>
  <c r="C39" i="2"/>
  <c r="C64" i="2" s="1"/>
  <c r="C65" i="2" s="1"/>
  <c r="G17" i="2"/>
  <c r="I19" i="2"/>
  <c r="J21" i="2"/>
  <c r="J23" i="2"/>
  <c r="I31" i="2"/>
  <c r="I34" i="2"/>
  <c r="I36" i="2"/>
  <c r="F45" i="2"/>
  <c r="F58" i="2"/>
  <c r="J73" i="2"/>
  <c r="J14" i="2"/>
  <c r="J19" i="2"/>
  <c r="J20" i="2"/>
  <c r="J30" i="2"/>
  <c r="F68" i="2"/>
  <c r="I71" i="2"/>
  <c r="J22" i="2"/>
  <c r="E38" i="2"/>
  <c r="H68" i="2"/>
  <c r="J72" i="2"/>
  <c r="J24" i="2"/>
  <c r="D40" i="2"/>
  <c r="F40" i="2" s="1"/>
  <c r="I29" i="2"/>
  <c r="J35" i="2"/>
  <c r="F38" i="2"/>
  <c r="G68" i="2"/>
  <c r="J38" i="2"/>
  <c r="I38" i="2"/>
  <c r="J18" i="2"/>
  <c r="I18" i="2"/>
  <c r="E40" i="2"/>
  <c r="I13" i="2"/>
  <c r="H16" i="2"/>
  <c r="D17" i="2"/>
  <c r="E18" i="2"/>
  <c r="I20" i="2"/>
  <c r="I22" i="2"/>
  <c r="I24" i="2"/>
  <c r="H26" i="2"/>
  <c r="E28" i="2"/>
  <c r="I30" i="2"/>
  <c r="H32" i="2"/>
  <c r="E33" i="2"/>
  <c r="I35" i="2"/>
  <c r="I37" i="2"/>
  <c r="H33" i="2"/>
  <c r="H12" i="2"/>
  <c r="D15" i="2"/>
  <c r="E16" i="2"/>
  <c r="F18" i="2"/>
  <c r="E26" i="2"/>
  <c r="F28" i="2"/>
  <c r="E32" i="2"/>
  <c r="E68" i="2"/>
  <c r="I70" i="2"/>
  <c r="I72" i="2"/>
  <c r="I73" i="2"/>
  <c r="H28" i="2"/>
  <c r="E12" i="2"/>
  <c r="I68" i="2" l="1"/>
  <c r="G39" i="2"/>
  <c r="G64" i="2" s="1"/>
  <c r="G65" i="2" s="1"/>
  <c r="D39" i="2"/>
  <c r="D64" i="2" s="1"/>
  <c r="J68" i="2"/>
  <c r="I12" i="2"/>
  <c r="J12" i="2"/>
  <c r="J26" i="2"/>
  <c r="I26" i="2"/>
  <c r="F17" i="2"/>
  <c r="E17" i="2"/>
  <c r="J16" i="2"/>
  <c r="I16" i="2"/>
  <c r="H15" i="2"/>
  <c r="H40" i="2"/>
  <c r="J28" i="2"/>
  <c r="I28" i="2"/>
  <c r="J33" i="2"/>
  <c r="I33" i="2"/>
  <c r="J32" i="2"/>
  <c r="I32" i="2"/>
  <c r="E15" i="2"/>
  <c r="F15" i="2"/>
  <c r="H17" i="2"/>
  <c r="F39" i="2" l="1"/>
  <c r="E39" i="2"/>
  <c r="J17" i="2"/>
  <c r="I17" i="2"/>
  <c r="J40" i="2"/>
  <c r="I40" i="2"/>
  <c r="D65" i="2"/>
  <c r="E64" i="2"/>
  <c r="F64" i="2"/>
  <c r="I15" i="2"/>
  <c r="J15" i="2"/>
  <c r="H39" i="2"/>
  <c r="H64" i="2" l="1"/>
  <c r="J39" i="2"/>
  <c r="I39" i="2"/>
  <c r="E65" i="2"/>
  <c r="F65" i="2"/>
  <c r="H65" i="2" l="1"/>
  <c r="I64" i="2"/>
  <c r="J64" i="2"/>
  <c r="I65" i="2" l="1"/>
  <c r="J65" i="2"/>
</calcChain>
</file>

<file path=xl/sharedStrings.xml><?xml version="1.0" encoding="utf-8"?>
<sst xmlns="http://schemas.openxmlformats.org/spreadsheetml/2006/main" count="108" uniqueCount="101">
  <si>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</si>
  <si>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</si>
  <si>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грн.</t>
  </si>
  <si>
    <t>Показники </t>
  </si>
  <si>
    <t>Код рядка</t>
  </si>
  <si>
    <t>1 </t>
  </si>
  <si>
    <t>2 </t>
  </si>
  <si>
    <t>Доходи</t>
  </si>
  <si>
    <t>1010</t>
  </si>
  <si>
    <t>1011</t>
  </si>
  <si>
    <t>1012</t>
  </si>
  <si>
    <t>1020</t>
  </si>
  <si>
    <t xml:space="preserve">Дохід з місцевого бюджету </t>
  </si>
  <si>
    <t>1021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</si>
  <si>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</si>
  <si>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</si>
  <si>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</si>
  <si>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</si>
  <si>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</si>
  <si>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</si>
  <si>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</si>
  <si>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</si>
  <si>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</si>
  <si>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</si>
  <si>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</si>
  <si>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</si>
  <si>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</si>
  <si>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</si>
  <si>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</si>
  <si>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</si>
  <si>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</si>
  <si>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</si>
  <si>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</si>
  <si>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</si>
  <si>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</si>
  <si>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</si>
  <si>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</si>
  <si>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</si>
  <si>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</si>
  <si>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</si>
  <si>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</si>
  <si>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</si>
  <si>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</si>
  <si>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</si>
  <si>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</si>
  <si>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</si>
  <si>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</si>
  <si>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</si>
  <si>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</si>
  <si>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</si>
  <si>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</si>
  <si>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</si>
  <si>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</si>
  <si>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</si>
  <si>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</si>
  <si>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</si>
  <si>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</si>
  <si>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</si>
  <si>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</si>
  <si>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</si>
  <si>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</si>
  <si>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</si>
  <si>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</si>
  <si>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</si>
  <si>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</si>
  <si>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</si>
  <si>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</si>
  <si>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</si>
  <si>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</si>
  <si>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</si>
  <si>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</si>
  <si>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</si>
  <si>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</si>
  <si>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(підпис)</t>
  </si>
  <si>
    <t xml:space="preserve">                  (П.І.Б.)</t>
  </si>
  <si>
    <t>Заступник генерального директора</t>
  </si>
  <si>
    <t>Додаток 2</t>
  </si>
  <si>
    <t>ЗВІТ ПРО ВИКОНАННЯ ФІНАНСОВОГО ПЛАНУ</t>
  </si>
  <si>
    <t xml:space="preserve"> комунального некомерційного підприємства "Міська клінічна лікарня №16" Дніпровської міської ради</t>
  </si>
  <si>
    <t>за I квартал 2023 рік</t>
  </si>
  <si>
    <t>Звітний період за I  квартал 2023 р.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</si>
  <si>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</si>
  <si>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</si>
  <si>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</si>
  <si>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</si>
  <si>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</si>
  <si>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</si>
  <si>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</si>
  <si>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 xml:space="preserve">   медична субвенція та інши субвенції</t>
  </si>
  <si>
    <t>Дохід (виручка) за рахунок коштів бюджету міста</t>
  </si>
  <si>
    <t>Інші доходи, у т.ч.:</t>
  </si>
  <si>
    <t xml:space="preserve">   благодійні внески, гранти та дарунки </t>
  </si>
  <si>
    <t>Інші надходження (дохід від амортизації)</t>
  </si>
  <si>
    <t>Інші надходження (дохід) (% від залишку коштів на рахунках в банку)</t>
  </si>
  <si>
    <t>доходи з місцевого бюджету цільового фінансування по капітальних видатках</t>
  </si>
  <si>
    <t>основні засоби</t>
  </si>
  <si>
    <t>інші необоротни матеріальни активи</t>
  </si>
  <si>
    <t>нематеріальні активи</t>
  </si>
  <si>
    <t>13351660,13</t>
  </si>
  <si>
    <t>Олег ХАСІЛЄВ</t>
  </si>
  <si>
    <t>Анастасія 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</si>
</sst>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/>
    </xf>
    <xf numFmtId="0" fontId="3" fillId="2" borderId="6" xfId="0" applyFont="1" applyFill="1" applyBorder="1" applyAlignment="1">
      <alignment horizontal="justify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8" fillId="2" borderId="6" xfId="0" applyFont="1" applyFill="1" applyBorder="1" applyAlignment="1" applyProtection="1">
      <alignment horizontal="justify" vertical="center" wrapText="1"/>
      <protection locked="0"/>
    </xf>
    <xf numFmtId="0" fontId="8" fillId="2" borderId="8" xfId="0" applyFont="1" applyFill="1" applyBorder="1" applyAlignment="1" applyProtection="1">
      <alignment horizontal="justify" vertical="center" wrapText="1"/>
      <protection locked="0"/>
    </xf>
    <xf numFmtId="0" fontId="8" fillId="0" borderId="1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6" fillId="0" borderId="0" xfId="1" applyFont="1"/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3" fillId="3" borderId="0" xfId="1" applyFont="1" applyFill="1"/>
    <xf numFmtId="0" fontId="13" fillId="0" borderId="0" xfId="1" applyFont="1"/>
    <xf numFmtId="0" fontId="13" fillId="0" borderId="0" xfId="0" applyFont="1" applyProtection="1">
      <protection locked="0"/>
    </xf>
    <xf numFmtId="0" fontId="11" fillId="2" borderId="8" xfId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/>
    <xf numFmtId="0" fontId="3" fillId="0" borderId="22" xfId="0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67" workbookViewId="0">
      <selection activeCell="A86" sqref="A86:XFD86"/>
    </sheetView>
  </sheetViews>
  <sheetFormatPr defaultRowHeight="18" x14ac:dyDescent="0.3"/>
  <cols>
    <col min="1" max="1" width="72.5703125" style="71" customWidth="1"/>
    <col min="2" max="2" width="7.140625" style="71" customWidth="1"/>
    <col min="3" max="3" width="18.28515625" style="6" customWidth="1"/>
    <col min="4" max="4" width="16.5703125" style="6" customWidth="1"/>
    <col min="5" max="5" width="17.140625" style="6" customWidth="1"/>
    <col min="6" max="6" width="13.85546875" style="6" customWidth="1"/>
    <col min="7" max="7" width="17.7109375" style="6" customWidth="1"/>
    <col min="8" max="9" width="17.42578125" style="6" customWidth="1"/>
    <col min="10" max="10" width="13.42578125" style="6" customWidth="1"/>
    <col min="11" max="204" width="9.140625" style="75"/>
    <col min="205" max="205" width="72.5703125" style="75" customWidth="1"/>
    <col min="206" max="206" width="7.140625" style="75" customWidth="1"/>
    <col min="207" max="207" width="18.28515625" style="75" customWidth="1"/>
    <col min="208" max="208" width="16.5703125" style="75" customWidth="1"/>
    <col min="209" max="209" width="17.140625" style="75" customWidth="1"/>
    <col min="210" max="210" width="13.85546875" style="75" customWidth="1"/>
    <col min="211" max="211" width="17.7109375" style="75" customWidth="1"/>
    <col min="212" max="213" width="17.42578125" style="75" customWidth="1"/>
    <col min="214" max="214" width="13.42578125" style="75" customWidth="1"/>
    <col min="215" max="215" width="12.7109375" style="75" customWidth="1"/>
    <col min="216" max="216" width="18" style="75" customWidth="1"/>
    <col min="217" max="217" width="18.7109375" style="75" bestFit="1" customWidth="1"/>
    <col min="218" max="218" width="9.140625" style="75"/>
    <col min="219" max="219" width="16" style="75" bestFit="1" customWidth="1"/>
    <col min="220" max="460" width="9.140625" style="75"/>
    <col min="461" max="461" width="72.5703125" style="75" customWidth="1"/>
    <col min="462" max="462" width="7.140625" style="75" customWidth="1"/>
    <col min="463" max="463" width="18.28515625" style="75" customWidth="1"/>
    <col min="464" max="464" width="16.5703125" style="75" customWidth="1"/>
    <col min="465" max="465" width="17.140625" style="75" customWidth="1"/>
    <col min="466" max="466" width="13.85546875" style="75" customWidth="1"/>
    <col min="467" max="467" width="17.7109375" style="75" customWidth="1"/>
    <col min="468" max="469" width="17.42578125" style="75" customWidth="1"/>
    <col min="470" max="470" width="13.42578125" style="75" customWidth="1"/>
    <col min="471" max="471" width="12.7109375" style="75" customWidth="1"/>
    <col min="472" max="472" width="18" style="75" customWidth="1"/>
    <col min="473" max="473" width="18.7109375" style="75" bestFit="1" customWidth="1"/>
    <col min="474" max="474" width="9.140625" style="75"/>
    <col min="475" max="475" width="16" style="75" bestFit="1" customWidth="1"/>
    <col min="476" max="716" width="9.140625" style="75"/>
    <col min="717" max="717" width="72.5703125" style="75" customWidth="1"/>
    <col min="718" max="718" width="7.140625" style="75" customWidth="1"/>
    <col min="719" max="719" width="18.28515625" style="75" customWidth="1"/>
    <col min="720" max="720" width="16.5703125" style="75" customWidth="1"/>
    <col min="721" max="721" width="17.140625" style="75" customWidth="1"/>
    <col min="722" max="722" width="13.85546875" style="75" customWidth="1"/>
    <col min="723" max="723" width="17.7109375" style="75" customWidth="1"/>
    <col min="724" max="725" width="17.42578125" style="75" customWidth="1"/>
    <col min="726" max="726" width="13.42578125" style="75" customWidth="1"/>
    <col min="727" max="727" width="12.7109375" style="75" customWidth="1"/>
    <col min="728" max="728" width="18" style="75" customWidth="1"/>
    <col min="729" max="729" width="18.7109375" style="75" bestFit="1" customWidth="1"/>
    <col min="730" max="730" width="9.140625" style="75"/>
    <col min="731" max="731" width="16" style="75" bestFit="1" customWidth="1"/>
    <col min="732" max="972" width="9.140625" style="75"/>
    <col min="973" max="973" width="72.5703125" style="75" customWidth="1"/>
    <col min="974" max="974" width="7.140625" style="75" customWidth="1"/>
    <col min="975" max="975" width="18.28515625" style="75" customWidth="1"/>
    <col min="976" max="976" width="16.5703125" style="75" customWidth="1"/>
    <col min="977" max="977" width="17.140625" style="75" customWidth="1"/>
    <col min="978" max="978" width="13.85546875" style="75" customWidth="1"/>
    <col min="979" max="979" width="17.7109375" style="75" customWidth="1"/>
    <col min="980" max="981" width="17.42578125" style="75" customWidth="1"/>
    <col min="982" max="982" width="13.42578125" style="75" customWidth="1"/>
    <col min="983" max="983" width="12.7109375" style="75" customWidth="1"/>
    <col min="984" max="984" width="18" style="75" customWidth="1"/>
    <col min="985" max="985" width="18.7109375" style="75" bestFit="1" customWidth="1"/>
    <col min="986" max="986" width="9.140625" style="75"/>
    <col min="987" max="987" width="16" style="75" bestFit="1" customWidth="1"/>
    <col min="988" max="1228" width="9.140625" style="75"/>
    <col min="1229" max="1229" width="72.5703125" style="75" customWidth="1"/>
    <col min="1230" max="1230" width="7.140625" style="75" customWidth="1"/>
    <col min="1231" max="1231" width="18.28515625" style="75" customWidth="1"/>
    <col min="1232" max="1232" width="16.5703125" style="75" customWidth="1"/>
    <col min="1233" max="1233" width="17.140625" style="75" customWidth="1"/>
    <col min="1234" max="1234" width="13.85546875" style="75" customWidth="1"/>
    <col min="1235" max="1235" width="17.7109375" style="75" customWidth="1"/>
    <col min="1236" max="1237" width="17.42578125" style="75" customWidth="1"/>
    <col min="1238" max="1238" width="13.42578125" style="75" customWidth="1"/>
    <col min="1239" max="1239" width="12.7109375" style="75" customWidth="1"/>
    <col min="1240" max="1240" width="18" style="75" customWidth="1"/>
    <col min="1241" max="1241" width="18.7109375" style="75" bestFit="1" customWidth="1"/>
    <col min="1242" max="1242" width="9.140625" style="75"/>
    <col min="1243" max="1243" width="16" style="75" bestFit="1" customWidth="1"/>
    <col min="1244" max="1484" width="9.140625" style="75"/>
    <col min="1485" max="1485" width="72.5703125" style="75" customWidth="1"/>
    <col min="1486" max="1486" width="7.140625" style="75" customWidth="1"/>
    <col min="1487" max="1487" width="18.28515625" style="75" customWidth="1"/>
    <col min="1488" max="1488" width="16.5703125" style="75" customWidth="1"/>
    <col min="1489" max="1489" width="17.140625" style="75" customWidth="1"/>
    <col min="1490" max="1490" width="13.85546875" style="75" customWidth="1"/>
    <col min="1491" max="1491" width="17.7109375" style="75" customWidth="1"/>
    <col min="1492" max="1493" width="17.42578125" style="75" customWidth="1"/>
    <col min="1494" max="1494" width="13.42578125" style="75" customWidth="1"/>
    <col min="1495" max="1495" width="12.7109375" style="75" customWidth="1"/>
    <col min="1496" max="1496" width="18" style="75" customWidth="1"/>
    <col min="1497" max="1497" width="18.7109375" style="75" bestFit="1" customWidth="1"/>
    <col min="1498" max="1498" width="9.140625" style="75"/>
    <col min="1499" max="1499" width="16" style="75" bestFit="1" customWidth="1"/>
    <col min="1500" max="1740" width="9.140625" style="75"/>
    <col min="1741" max="1741" width="72.5703125" style="75" customWidth="1"/>
    <col min="1742" max="1742" width="7.140625" style="75" customWidth="1"/>
    <col min="1743" max="1743" width="18.28515625" style="75" customWidth="1"/>
    <col min="1744" max="1744" width="16.5703125" style="75" customWidth="1"/>
    <col min="1745" max="1745" width="17.140625" style="75" customWidth="1"/>
    <col min="1746" max="1746" width="13.85546875" style="75" customWidth="1"/>
    <col min="1747" max="1747" width="17.7109375" style="75" customWidth="1"/>
    <col min="1748" max="1749" width="17.42578125" style="75" customWidth="1"/>
    <col min="1750" max="1750" width="13.42578125" style="75" customWidth="1"/>
    <col min="1751" max="1751" width="12.7109375" style="75" customWidth="1"/>
    <col min="1752" max="1752" width="18" style="75" customWidth="1"/>
    <col min="1753" max="1753" width="18.7109375" style="75" bestFit="1" customWidth="1"/>
    <col min="1754" max="1754" width="9.140625" style="75"/>
    <col min="1755" max="1755" width="16" style="75" bestFit="1" customWidth="1"/>
    <col min="1756" max="1996" width="9.140625" style="75"/>
    <col min="1997" max="1997" width="72.5703125" style="75" customWidth="1"/>
    <col min="1998" max="1998" width="7.140625" style="75" customWidth="1"/>
    <col min="1999" max="1999" width="18.28515625" style="75" customWidth="1"/>
    <col min="2000" max="2000" width="16.5703125" style="75" customWidth="1"/>
    <col min="2001" max="2001" width="17.140625" style="75" customWidth="1"/>
    <col min="2002" max="2002" width="13.85546875" style="75" customWidth="1"/>
    <col min="2003" max="2003" width="17.7109375" style="75" customWidth="1"/>
    <col min="2004" max="2005" width="17.42578125" style="75" customWidth="1"/>
    <col min="2006" max="2006" width="13.42578125" style="75" customWidth="1"/>
    <col min="2007" max="2007" width="12.7109375" style="75" customWidth="1"/>
    <col min="2008" max="2008" width="18" style="75" customWidth="1"/>
    <col min="2009" max="2009" width="18.7109375" style="75" bestFit="1" customWidth="1"/>
    <col min="2010" max="2010" width="9.140625" style="75"/>
    <col min="2011" max="2011" width="16" style="75" bestFit="1" customWidth="1"/>
    <col min="2012" max="2252" width="9.140625" style="75"/>
    <col min="2253" max="2253" width="72.5703125" style="75" customWidth="1"/>
    <col min="2254" max="2254" width="7.140625" style="75" customWidth="1"/>
    <col min="2255" max="2255" width="18.28515625" style="75" customWidth="1"/>
    <col min="2256" max="2256" width="16.5703125" style="75" customWidth="1"/>
    <col min="2257" max="2257" width="17.140625" style="75" customWidth="1"/>
    <col min="2258" max="2258" width="13.85546875" style="75" customWidth="1"/>
    <col min="2259" max="2259" width="17.7109375" style="75" customWidth="1"/>
    <col min="2260" max="2261" width="17.42578125" style="75" customWidth="1"/>
    <col min="2262" max="2262" width="13.42578125" style="75" customWidth="1"/>
    <col min="2263" max="2263" width="12.7109375" style="75" customWidth="1"/>
    <col min="2264" max="2264" width="18" style="75" customWidth="1"/>
    <col min="2265" max="2265" width="18.7109375" style="75" bestFit="1" customWidth="1"/>
    <col min="2266" max="2266" width="9.140625" style="75"/>
    <col min="2267" max="2267" width="16" style="75" bestFit="1" customWidth="1"/>
    <col min="2268" max="2508" width="9.140625" style="75"/>
    <col min="2509" max="2509" width="72.5703125" style="75" customWidth="1"/>
    <col min="2510" max="2510" width="7.140625" style="75" customWidth="1"/>
    <col min="2511" max="2511" width="18.28515625" style="75" customWidth="1"/>
    <col min="2512" max="2512" width="16.5703125" style="75" customWidth="1"/>
    <col min="2513" max="2513" width="17.140625" style="75" customWidth="1"/>
    <col min="2514" max="2514" width="13.85546875" style="75" customWidth="1"/>
    <col min="2515" max="2515" width="17.7109375" style="75" customWidth="1"/>
    <col min="2516" max="2517" width="17.42578125" style="75" customWidth="1"/>
    <col min="2518" max="2518" width="13.42578125" style="75" customWidth="1"/>
    <col min="2519" max="2519" width="12.7109375" style="75" customWidth="1"/>
    <col min="2520" max="2520" width="18" style="75" customWidth="1"/>
    <col min="2521" max="2521" width="18.7109375" style="75" bestFit="1" customWidth="1"/>
    <col min="2522" max="2522" width="9.140625" style="75"/>
    <col min="2523" max="2523" width="16" style="75" bestFit="1" customWidth="1"/>
    <col min="2524" max="2764" width="9.140625" style="75"/>
    <col min="2765" max="2765" width="72.5703125" style="75" customWidth="1"/>
    <col min="2766" max="2766" width="7.140625" style="75" customWidth="1"/>
    <col min="2767" max="2767" width="18.28515625" style="75" customWidth="1"/>
    <col min="2768" max="2768" width="16.5703125" style="75" customWidth="1"/>
    <col min="2769" max="2769" width="17.140625" style="75" customWidth="1"/>
    <col min="2770" max="2770" width="13.85546875" style="75" customWidth="1"/>
    <col min="2771" max="2771" width="17.7109375" style="75" customWidth="1"/>
    <col min="2772" max="2773" width="17.42578125" style="75" customWidth="1"/>
    <col min="2774" max="2774" width="13.42578125" style="75" customWidth="1"/>
    <col min="2775" max="2775" width="12.7109375" style="75" customWidth="1"/>
    <col min="2776" max="2776" width="18" style="75" customWidth="1"/>
    <col min="2777" max="2777" width="18.7109375" style="75" bestFit="1" customWidth="1"/>
    <col min="2778" max="2778" width="9.140625" style="75"/>
    <col min="2779" max="2779" width="16" style="75" bestFit="1" customWidth="1"/>
    <col min="2780" max="3020" width="9.140625" style="75"/>
    <col min="3021" max="3021" width="72.5703125" style="75" customWidth="1"/>
    <col min="3022" max="3022" width="7.140625" style="75" customWidth="1"/>
    <col min="3023" max="3023" width="18.28515625" style="75" customWidth="1"/>
    <col min="3024" max="3024" width="16.5703125" style="75" customWidth="1"/>
    <col min="3025" max="3025" width="17.140625" style="75" customWidth="1"/>
    <col min="3026" max="3026" width="13.85546875" style="75" customWidth="1"/>
    <col min="3027" max="3027" width="17.7109375" style="75" customWidth="1"/>
    <col min="3028" max="3029" width="17.42578125" style="75" customWidth="1"/>
    <col min="3030" max="3030" width="13.42578125" style="75" customWidth="1"/>
    <col min="3031" max="3031" width="12.7109375" style="75" customWidth="1"/>
    <col min="3032" max="3032" width="18" style="75" customWidth="1"/>
    <col min="3033" max="3033" width="18.7109375" style="75" bestFit="1" customWidth="1"/>
    <col min="3034" max="3034" width="9.140625" style="75"/>
    <col min="3035" max="3035" width="16" style="75" bestFit="1" customWidth="1"/>
    <col min="3036" max="3276" width="9.140625" style="75"/>
    <col min="3277" max="3277" width="72.5703125" style="75" customWidth="1"/>
    <col min="3278" max="3278" width="7.140625" style="75" customWidth="1"/>
    <col min="3279" max="3279" width="18.28515625" style="75" customWidth="1"/>
    <col min="3280" max="3280" width="16.5703125" style="75" customWidth="1"/>
    <col min="3281" max="3281" width="17.140625" style="75" customWidth="1"/>
    <col min="3282" max="3282" width="13.85546875" style="75" customWidth="1"/>
    <col min="3283" max="3283" width="17.7109375" style="75" customWidth="1"/>
    <col min="3284" max="3285" width="17.42578125" style="75" customWidth="1"/>
    <col min="3286" max="3286" width="13.42578125" style="75" customWidth="1"/>
    <col min="3287" max="3287" width="12.7109375" style="75" customWidth="1"/>
    <col min="3288" max="3288" width="18" style="75" customWidth="1"/>
    <col min="3289" max="3289" width="18.7109375" style="75" bestFit="1" customWidth="1"/>
    <col min="3290" max="3290" width="9.140625" style="75"/>
    <col min="3291" max="3291" width="16" style="75" bestFit="1" customWidth="1"/>
    <col min="3292" max="3532" width="9.140625" style="75"/>
    <col min="3533" max="3533" width="72.5703125" style="75" customWidth="1"/>
    <col min="3534" max="3534" width="7.140625" style="75" customWidth="1"/>
    <col min="3535" max="3535" width="18.28515625" style="75" customWidth="1"/>
    <col min="3536" max="3536" width="16.5703125" style="75" customWidth="1"/>
    <col min="3537" max="3537" width="17.140625" style="75" customWidth="1"/>
    <col min="3538" max="3538" width="13.85546875" style="75" customWidth="1"/>
    <col min="3539" max="3539" width="17.7109375" style="75" customWidth="1"/>
    <col min="3540" max="3541" width="17.42578125" style="75" customWidth="1"/>
    <col min="3542" max="3542" width="13.42578125" style="75" customWidth="1"/>
    <col min="3543" max="3543" width="12.7109375" style="75" customWidth="1"/>
    <col min="3544" max="3544" width="18" style="75" customWidth="1"/>
    <col min="3545" max="3545" width="18.7109375" style="75" bestFit="1" customWidth="1"/>
    <col min="3546" max="3546" width="9.140625" style="75"/>
    <col min="3547" max="3547" width="16" style="75" bestFit="1" customWidth="1"/>
    <col min="3548" max="3788" width="9.140625" style="75"/>
    <col min="3789" max="3789" width="72.5703125" style="75" customWidth="1"/>
    <col min="3790" max="3790" width="7.140625" style="75" customWidth="1"/>
    <col min="3791" max="3791" width="18.28515625" style="75" customWidth="1"/>
    <col min="3792" max="3792" width="16.5703125" style="75" customWidth="1"/>
    <col min="3793" max="3793" width="17.140625" style="75" customWidth="1"/>
    <col min="3794" max="3794" width="13.85546875" style="75" customWidth="1"/>
    <col min="3795" max="3795" width="17.7109375" style="75" customWidth="1"/>
    <col min="3796" max="3797" width="17.42578125" style="75" customWidth="1"/>
    <col min="3798" max="3798" width="13.42578125" style="75" customWidth="1"/>
    <col min="3799" max="3799" width="12.7109375" style="75" customWidth="1"/>
    <col min="3800" max="3800" width="18" style="75" customWidth="1"/>
    <col min="3801" max="3801" width="18.7109375" style="75" bestFit="1" customWidth="1"/>
    <col min="3802" max="3802" width="9.140625" style="75"/>
    <col min="3803" max="3803" width="16" style="75" bestFit="1" customWidth="1"/>
    <col min="3804" max="4044" width="9.140625" style="75"/>
    <col min="4045" max="4045" width="72.5703125" style="75" customWidth="1"/>
    <col min="4046" max="4046" width="7.140625" style="75" customWidth="1"/>
    <col min="4047" max="4047" width="18.28515625" style="75" customWidth="1"/>
    <col min="4048" max="4048" width="16.5703125" style="75" customWidth="1"/>
    <col min="4049" max="4049" width="17.140625" style="75" customWidth="1"/>
    <col min="4050" max="4050" width="13.85546875" style="75" customWidth="1"/>
    <col min="4051" max="4051" width="17.7109375" style="75" customWidth="1"/>
    <col min="4052" max="4053" width="17.42578125" style="75" customWidth="1"/>
    <col min="4054" max="4054" width="13.42578125" style="75" customWidth="1"/>
    <col min="4055" max="4055" width="12.7109375" style="75" customWidth="1"/>
    <col min="4056" max="4056" width="18" style="75" customWidth="1"/>
    <col min="4057" max="4057" width="18.7109375" style="75" bestFit="1" customWidth="1"/>
    <col min="4058" max="4058" width="9.140625" style="75"/>
    <col min="4059" max="4059" width="16" style="75" bestFit="1" customWidth="1"/>
    <col min="4060" max="4300" width="9.140625" style="75"/>
    <col min="4301" max="4301" width="72.5703125" style="75" customWidth="1"/>
    <col min="4302" max="4302" width="7.140625" style="75" customWidth="1"/>
    <col min="4303" max="4303" width="18.28515625" style="75" customWidth="1"/>
    <col min="4304" max="4304" width="16.5703125" style="75" customWidth="1"/>
    <col min="4305" max="4305" width="17.140625" style="75" customWidth="1"/>
    <col min="4306" max="4306" width="13.85546875" style="75" customWidth="1"/>
    <col min="4307" max="4307" width="17.7109375" style="75" customWidth="1"/>
    <col min="4308" max="4309" width="17.42578125" style="75" customWidth="1"/>
    <col min="4310" max="4310" width="13.42578125" style="75" customWidth="1"/>
    <col min="4311" max="4311" width="12.7109375" style="75" customWidth="1"/>
    <col min="4312" max="4312" width="18" style="75" customWidth="1"/>
    <col min="4313" max="4313" width="18.7109375" style="75" bestFit="1" customWidth="1"/>
    <col min="4314" max="4314" width="9.140625" style="75"/>
    <col min="4315" max="4315" width="16" style="75" bestFit="1" customWidth="1"/>
    <col min="4316" max="4556" width="9.140625" style="75"/>
    <col min="4557" max="4557" width="72.5703125" style="75" customWidth="1"/>
    <col min="4558" max="4558" width="7.140625" style="75" customWidth="1"/>
    <col min="4559" max="4559" width="18.28515625" style="75" customWidth="1"/>
    <col min="4560" max="4560" width="16.5703125" style="75" customWidth="1"/>
    <col min="4561" max="4561" width="17.140625" style="75" customWidth="1"/>
    <col min="4562" max="4562" width="13.85546875" style="75" customWidth="1"/>
    <col min="4563" max="4563" width="17.7109375" style="75" customWidth="1"/>
    <col min="4564" max="4565" width="17.42578125" style="75" customWidth="1"/>
    <col min="4566" max="4566" width="13.42578125" style="75" customWidth="1"/>
    <col min="4567" max="4567" width="12.7109375" style="75" customWidth="1"/>
    <col min="4568" max="4568" width="18" style="75" customWidth="1"/>
    <col min="4569" max="4569" width="18.7109375" style="75" bestFit="1" customWidth="1"/>
    <col min="4570" max="4570" width="9.140625" style="75"/>
    <col min="4571" max="4571" width="16" style="75" bestFit="1" customWidth="1"/>
    <col min="4572" max="4812" width="9.140625" style="75"/>
    <col min="4813" max="4813" width="72.5703125" style="75" customWidth="1"/>
    <col min="4814" max="4814" width="7.140625" style="75" customWidth="1"/>
    <col min="4815" max="4815" width="18.28515625" style="75" customWidth="1"/>
    <col min="4816" max="4816" width="16.5703125" style="75" customWidth="1"/>
    <col min="4817" max="4817" width="17.140625" style="75" customWidth="1"/>
    <col min="4818" max="4818" width="13.85546875" style="75" customWidth="1"/>
    <col min="4819" max="4819" width="17.7109375" style="75" customWidth="1"/>
    <col min="4820" max="4821" width="17.42578125" style="75" customWidth="1"/>
    <col min="4822" max="4822" width="13.42578125" style="75" customWidth="1"/>
    <col min="4823" max="4823" width="12.7109375" style="75" customWidth="1"/>
    <col min="4824" max="4824" width="18" style="75" customWidth="1"/>
    <col min="4825" max="4825" width="18.7109375" style="75" bestFit="1" customWidth="1"/>
    <col min="4826" max="4826" width="9.140625" style="75"/>
    <col min="4827" max="4827" width="16" style="75" bestFit="1" customWidth="1"/>
    <col min="4828" max="5068" width="9.140625" style="75"/>
    <col min="5069" max="5069" width="72.5703125" style="75" customWidth="1"/>
    <col min="5070" max="5070" width="7.140625" style="75" customWidth="1"/>
    <col min="5071" max="5071" width="18.28515625" style="75" customWidth="1"/>
    <col min="5072" max="5072" width="16.5703125" style="75" customWidth="1"/>
    <col min="5073" max="5073" width="17.140625" style="75" customWidth="1"/>
    <col min="5074" max="5074" width="13.85546875" style="75" customWidth="1"/>
    <col min="5075" max="5075" width="17.7109375" style="75" customWidth="1"/>
    <col min="5076" max="5077" width="17.42578125" style="75" customWidth="1"/>
    <col min="5078" max="5078" width="13.42578125" style="75" customWidth="1"/>
    <col min="5079" max="5079" width="12.7109375" style="75" customWidth="1"/>
    <col min="5080" max="5080" width="18" style="75" customWidth="1"/>
    <col min="5081" max="5081" width="18.7109375" style="75" bestFit="1" customWidth="1"/>
    <col min="5082" max="5082" width="9.140625" style="75"/>
    <col min="5083" max="5083" width="16" style="75" bestFit="1" customWidth="1"/>
    <col min="5084" max="5324" width="9.140625" style="75"/>
    <col min="5325" max="5325" width="72.5703125" style="75" customWidth="1"/>
    <col min="5326" max="5326" width="7.140625" style="75" customWidth="1"/>
    <col min="5327" max="5327" width="18.28515625" style="75" customWidth="1"/>
    <col min="5328" max="5328" width="16.5703125" style="75" customWidth="1"/>
    <col min="5329" max="5329" width="17.140625" style="75" customWidth="1"/>
    <col min="5330" max="5330" width="13.85546875" style="75" customWidth="1"/>
    <col min="5331" max="5331" width="17.7109375" style="75" customWidth="1"/>
    <col min="5332" max="5333" width="17.42578125" style="75" customWidth="1"/>
    <col min="5334" max="5334" width="13.42578125" style="75" customWidth="1"/>
    <col min="5335" max="5335" width="12.7109375" style="75" customWidth="1"/>
    <col min="5336" max="5336" width="18" style="75" customWidth="1"/>
    <col min="5337" max="5337" width="18.7109375" style="75" bestFit="1" customWidth="1"/>
    <col min="5338" max="5338" width="9.140625" style="75"/>
    <col min="5339" max="5339" width="16" style="75" bestFit="1" customWidth="1"/>
    <col min="5340" max="5580" width="9.140625" style="75"/>
    <col min="5581" max="5581" width="72.5703125" style="75" customWidth="1"/>
    <col min="5582" max="5582" width="7.140625" style="75" customWidth="1"/>
    <col min="5583" max="5583" width="18.28515625" style="75" customWidth="1"/>
    <col min="5584" max="5584" width="16.5703125" style="75" customWidth="1"/>
    <col min="5585" max="5585" width="17.140625" style="75" customWidth="1"/>
    <col min="5586" max="5586" width="13.85546875" style="75" customWidth="1"/>
    <col min="5587" max="5587" width="17.7109375" style="75" customWidth="1"/>
    <col min="5588" max="5589" width="17.42578125" style="75" customWidth="1"/>
    <col min="5590" max="5590" width="13.42578125" style="75" customWidth="1"/>
    <col min="5591" max="5591" width="12.7109375" style="75" customWidth="1"/>
    <col min="5592" max="5592" width="18" style="75" customWidth="1"/>
    <col min="5593" max="5593" width="18.7109375" style="75" bestFit="1" customWidth="1"/>
    <col min="5594" max="5594" width="9.140625" style="75"/>
    <col min="5595" max="5595" width="16" style="75" bestFit="1" customWidth="1"/>
    <col min="5596" max="5836" width="9.140625" style="75"/>
    <col min="5837" max="5837" width="72.5703125" style="75" customWidth="1"/>
    <col min="5838" max="5838" width="7.140625" style="75" customWidth="1"/>
    <col min="5839" max="5839" width="18.28515625" style="75" customWidth="1"/>
    <col min="5840" max="5840" width="16.5703125" style="75" customWidth="1"/>
    <col min="5841" max="5841" width="17.140625" style="75" customWidth="1"/>
    <col min="5842" max="5842" width="13.85546875" style="75" customWidth="1"/>
    <col min="5843" max="5843" width="17.7109375" style="75" customWidth="1"/>
    <col min="5844" max="5845" width="17.42578125" style="75" customWidth="1"/>
    <col min="5846" max="5846" width="13.42578125" style="75" customWidth="1"/>
    <col min="5847" max="5847" width="12.7109375" style="75" customWidth="1"/>
    <col min="5848" max="5848" width="18" style="75" customWidth="1"/>
    <col min="5849" max="5849" width="18.7109375" style="75" bestFit="1" customWidth="1"/>
    <col min="5850" max="5850" width="9.140625" style="75"/>
    <col min="5851" max="5851" width="16" style="75" bestFit="1" customWidth="1"/>
    <col min="5852" max="6092" width="9.140625" style="75"/>
    <col min="6093" max="6093" width="72.5703125" style="75" customWidth="1"/>
    <col min="6094" max="6094" width="7.140625" style="75" customWidth="1"/>
    <col min="6095" max="6095" width="18.28515625" style="75" customWidth="1"/>
    <col min="6096" max="6096" width="16.5703125" style="75" customWidth="1"/>
    <col min="6097" max="6097" width="17.140625" style="75" customWidth="1"/>
    <col min="6098" max="6098" width="13.85546875" style="75" customWidth="1"/>
    <col min="6099" max="6099" width="17.7109375" style="75" customWidth="1"/>
    <col min="6100" max="6101" width="17.42578125" style="75" customWidth="1"/>
    <col min="6102" max="6102" width="13.42578125" style="75" customWidth="1"/>
    <col min="6103" max="6103" width="12.7109375" style="75" customWidth="1"/>
    <col min="6104" max="6104" width="18" style="75" customWidth="1"/>
    <col min="6105" max="6105" width="18.7109375" style="75" bestFit="1" customWidth="1"/>
    <col min="6106" max="6106" width="9.140625" style="75"/>
    <col min="6107" max="6107" width="16" style="75" bestFit="1" customWidth="1"/>
    <col min="6108" max="6348" width="9.140625" style="75"/>
    <col min="6349" max="6349" width="72.5703125" style="75" customWidth="1"/>
    <col min="6350" max="6350" width="7.140625" style="75" customWidth="1"/>
    <col min="6351" max="6351" width="18.28515625" style="75" customWidth="1"/>
    <col min="6352" max="6352" width="16.5703125" style="75" customWidth="1"/>
    <col min="6353" max="6353" width="17.140625" style="75" customWidth="1"/>
    <col min="6354" max="6354" width="13.85546875" style="75" customWidth="1"/>
    <col min="6355" max="6355" width="17.7109375" style="75" customWidth="1"/>
    <col min="6356" max="6357" width="17.42578125" style="75" customWidth="1"/>
    <col min="6358" max="6358" width="13.42578125" style="75" customWidth="1"/>
    <col min="6359" max="6359" width="12.7109375" style="75" customWidth="1"/>
    <col min="6360" max="6360" width="18" style="75" customWidth="1"/>
    <col min="6361" max="6361" width="18.7109375" style="75" bestFit="1" customWidth="1"/>
    <col min="6362" max="6362" width="9.140625" style="75"/>
    <col min="6363" max="6363" width="16" style="75" bestFit="1" customWidth="1"/>
    <col min="6364" max="6604" width="9.140625" style="75"/>
    <col min="6605" max="6605" width="72.5703125" style="75" customWidth="1"/>
    <col min="6606" max="6606" width="7.140625" style="75" customWidth="1"/>
    <col min="6607" max="6607" width="18.28515625" style="75" customWidth="1"/>
    <col min="6608" max="6608" width="16.5703125" style="75" customWidth="1"/>
    <col min="6609" max="6609" width="17.140625" style="75" customWidth="1"/>
    <col min="6610" max="6610" width="13.85546875" style="75" customWidth="1"/>
    <col min="6611" max="6611" width="17.7109375" style="75" customWidth="1"/>
    <col min="6612" max="6613" width="17.42578125" style="75" customWidth="1"/>
    <col min="6614" max="6614" width="13.42578125" style="75" customWidth="1"/>
    <col min="6615" max="6615" width="12.7109375" style="75" customWidth="1"/>
    <col min="6616" max="6616" width="18" style="75" customWidth="1"/>
    <col min="6617" max="6617" width="18.7109375" style="75" bestFit="1" customWidth="1"/>
    <col min="6618" max="6618" width="9.140625" style="75"/>
    <col min="6619" max="6619" width="16" style="75" bestFit="1" customWidth="1"/>
    <col min="6620" max="6860" width="9.140625" style="75"/>
    <col min="6861" max="6861" width="72.5703125" style="75" customWidth="1"/>
    <col min="6862" max="6862" width="7.140625" style="75" customWidth="1"/>
    <col min="6863" max="6863" width="18.28515625" style="75" customWidth="1"/>
    <col min="6864" max="6864" width="16.5703125" style="75" customWidth="1"/>
    <col min="6865" max="6865" width="17.140625" style="75" customWidth="1"/>
    <col min="6866" max="6866" width="13.85546875" style="75" customWidth="1"/>
    <col min="6867" max="6867" width="17.7109375" style="75" customWidth="1"/>
    <col min="6868" max="6869" width="17.42578125" style="75" customWidth="1"/>
    <col min="6870" max="6870" width="13.42578125" style="75" customWidth="1"/>
    <col min="6871" max="6871" width="12.7109375" style="75" customWidth="1"/>
    <col min="6872" max="6872" width="18" style="75" customWidth="1"/>
    <col min="6873" max="6873" width="18.7109375" style="75" bestFit="1" customWidth="1"/>
    <col min="6874" max="6874" width="9.140625" style="75"/>
    <col min="6875" max="6875" width="16" style="75" bestFit="1" customWidth="1"/>
    <col min="6876" max="7116" width="9.140625" style="75"/>
    <col min="7117" max="7117" width="72.5703125" style="75" customWidth="1"/>
    <col min="7118" max="7118" width="7.140625" style="75" customWidth="1"/>
    <col min="7119" max="7119" width="18.28515625" style="75" customWidth="1"/>
    <col min="7120" max="7120" width="16.5703125" style="75" customWidth="1"/>
    <col min="7121" max="7121" width="17.140625" style="75" customWidth="1"/>
    <col min="7122" max="7122" width="13.85546875" style="75" customWidth="1"/>
    <col min="7123" max="7123" width="17.7109375" style="75" customWidth="1"/>
    <col min="7124" max="7125" width="17.42578125" style="75" customWidth="1"/>
    <col min="7126" max="7126" width="13.42578125" style="75" customWidth="1"/>
    <col min="7127" max="7127" width="12.7109375" style="75" customWidth="1"/>
    <col min="7128" max="7128" width="18" style="75" customWidth="1"/>
    <col min="7129" max="7129" width="18.7109375" style="75" bestFit="1" customWidth="1"/>
    <col min="7130" max="7130" width="9.140625" style="75"/>
    <col min="7131" max="7131" width="16" style="75" bestFit="1" customWidth="1"/>
    <col min="7132" max="7372" width="9.140625" style="75"/>
    <col min="7373" max="7373" width="72.5703125" style="75" customWidth="1"/>
    <col min="7374" max="7374" width="7.140625" style="75" customWidth="1"/>
    <col min="7375" max="7375" width="18.28515625" style="75" customWidth="1"/>
    <col min="7376" max="7376" width="16.5703125" style="75" customWidth="1"/>
    <col min="7377" max="7377" width="17.140625" style="75" customWidth="1"/>
    <col min="7378" max="7378" width="13.85546875" style="75" customWidth="1"/>
    <col min="7379" max="7379" width="17.7109375" style="75" customWidth="1"/>
    <col min="7380" max="7381" width="17.42578125" style="75" customWidth="1"/>
    <col min="7382" max="7382" width="13.42578125" style="75" customWidth="1"/>
    <col min="7383" max="7383" width="12.7109375" style="75" customWidth="1"/>
    <col min="7384" max="7384" width="18" style="75" customWidth="1"/>
    <col min="7385" max="7385" width="18.7109375" style="75" bestFit="1" customWidth="1"/>
    <col min="7386" max="7386" width="9.140625" style="75"/>
    <col min="7387" max="7387" width="16" style="75" bestFit="1" customWidth="1"/>
    <col min="7388" max="7628" width="9.140625" style="75"/>
    <col min="7629" max="7629" width="72.5703125" style="75" customWidth="1"/>
    <col min="7630" max="7630" width="7.140625" style="75" customWidth="1"/>
    <col min="7631" max="7631" width="18.28515625" style="75" customWidth="1"/>
    <col min="7632" max="7632" width="16.5703125" style="75" customWidth="1"/>
    <col min="7633" max="7633" width="17.140625" style="75" customWidth="1"/>
    <col min="7634" max="7634" width="13.85546875" style="75" customWidth="1"/>
    <col min="7635" max="7635" width="17.7109375" style="75" customWidth="1"/>
    <col min="7636" max="7637" width="17.42578125" style="75" customWidth="1"/>
    <col min="7638" max="7638" width="13.42578125" style="75" customWidth="1"/>
    <col min="7639" max="7639" width="12.7109375" style="75" customWidth="1"/>
    <col min="7640" max="7640" width="18" style="75" customWidth="1"/>
    <col min="7641" max="7641" width="18.7109375" style="75" bestFit="1" customWidth="1"/>
    <col min="7642" max="7642" width="9.140625" style="75"/>
    <col min="7643" max="7643" width="16" style="75" bestFit="1" customWidth="1"/>
    <col min="7644" max="7884" width="9.140625" style="75"/>
    <col min="7885" max="7885" width="72.5703125" style="75" customWidth="1"/>
    <col min="7886" max="7886" width="7.140625" style="75" customWidth="1"/>
    <col min="7887" max="7887" width="18.28515625" style="75" customWidth="1"/>
    <col min="7888" max="7888" width="16.5703125" style="75" customWidth="1"/>
    <col min="7889" max="7889" width="17.140625" style="75" customWidth="1"/>
    <col min="7890" max="7890" width="13.85546875" style="75" customWidth="1"/>
    <col min="7891" max="7891" width="17.7109375" style="75" customWidth="1"/>
    <col min="7892" max="7893" width="17.42578125" style="75" customWidth="1"/>
    <col min="7894" max="7894" width="13.42578125" style="75" customWidth="1"/>
    <col min="7895" max="7895" width="12.7109375" style="75" customWidth="1"/>
    <col min="7896" max="7896" width="18" style="75" customWidth="1"/>
    <col min="7897" max="7897" width="18.7109375" style="75" bestFit="1" customWidth="1"/>
    <col min="7898" max="7898" width="9.140625" style="75"/>
    <col min="7899" max="7899" width="16" style="75" bestFit="1" customWidth="1"/>
    <col min="7900" max="8140" width="9.140625" style="75"/>
    <col min="8141" max="8141" width="72.5703125" style="75" customWidth="1"/>
    <col min="8142" max="8142" width="7.140625" style="75" customWidth="1"/>
    <col min="8143" max="8143" width="18.28515625" style="75" customWidth="1"/>
    <col min="8144" max="8144" width="16.5703125" style="75" customWidth="1"/>
    <col min="8145" max="8145" width="17.140625" style="75" customWidth="1"/>
    <col min="8146" max="8146" width="13.85546875" style="75" customWidth="1"/>
    <col min="8147" max="8147" width="17.7109375" style="75" customWidth="1"/>
    <col min="8148" max="8149" width="17.42578125" style="75" customWidth="1"/>
    <col min="8150" max="8150" width="13.42578125" style="75" customWidth="1"/>
    <col min="8151" max="8151" width="12.7109375" style="75" customWidth="1"/>
    <col min="8152" max="8152" width="18" style="75" customWidth="1"/>
    <col min="8153" max="8153" width="18.7109375" style="75" bestFit="1" customWidth="1"/>
    <col min="8154" max="8154" width="9.140625" style="75"/>
    <col min="8155" max="8155" width="16" style="75" bestFit="1" customWidth="1"/>
    <col min="8156" max="8396" width="9.140625" style="75"/>
    <col min="8397" max="8397" width="72.5703125" style="75" customWidth="1"/>
    <col min="8398" max="8398" width="7.140625" style="75" customWidth="1"/>
    <col min="8399" max="8399" width="18.28515625" style="75" customWidth="1"/>
    <col min="8400" max="8400" width="16.5703125" style="75" customWidth="1"/>
    <col min="8401" max="8401" width="17.140625" style="75" customWidth="1"/>
    <col min="8402" max="8402" width="13.85546875" style="75" customWidth="1"/>
    <col min="8403" max="8403" width="17.7109375" style="75" customWidth="1"/>
    <col min="8404" max="8405" width="17.42578125" style="75" customWidth="1"/>
    <col min="8406" max="8406" width="13.42578125" style="75" customWidth="1"/>
    <col min="8407" max="8407" width="12.7109375" style="75" customWidth="1"/>
    <col min="8408" max="8408" width="18" style="75" customWidth="1"/>
    <col min="8409" max="8409" width="18.7109375" style="75" bestFit="1" customWidth="1"/>
    <col min="8410" max="8410" width="9.140625" style="75"/>
    <col min="8411" max="8411" width="16" style="75" bestFit="1" customWidth="1"/>
    <col min="8412" max="8652" width="9.140625" style="75"/>
    <col min="8653" max="8653" width="72.5703125" style="75" customWidth="1"/>
    <col min="8654" max="8654" width="7.140625" style="75" customWidth="1"/>
    <col min="8655" max="8655" width="18.28515625" style="75" customWidth="1"/>
    <col min="8656" max="8656" width="16.5703125" style="75" customWidth="1"/>
    <col min="8657" max="8657" width="17.140625" style="75" customWidth="1"/>
    <col min="8658" max="8658" width="13.85546875" style="75" customWidth="1"/>
    <col min="8659" max="8659" width="17.7109375" style="75" customWidth="1"/>
    <col min="8660" max="8661" width="17.42578125" style="75" customWidth="1"/>
    <col min="8662" max="8662" width="13.42578125" style="75" customWidth="1"/>
    <col min="8663" max="8663" width="12.7109375" style="75" customWidth="1"/>
    <col min="8664" max="8664" width="18" style="75" customWidth="1"/>
    <col min="8665" max="8665" width="18.7109375" style="75" bestFit="1" customWidth="1"/>
    <col min="8666" max="8666" width="9.140625" style="75"/>
    <col min="8667" max="8667" width="16" style="75" bestFit="1" customWidth="1"/>
    <col min="8668" max="8908" width="9.140625" style="75"/>
    <col min="8909" max="8909" width="72.5703125" style="75" customWidth="1"/>
    <col min="8910" max="8910" width="7.140625" style="75" customWidth="1"/>
    <col min="8911" max="8911" width="18.28515625" style="75" customWidth="1"/>
    <col min="8912" max="8912" width="16.5703125" style="75" customWidth="1"/>
    <col min="8913" max="8913" width="17.140625" style="75" customWidth="1"/>
    <col min="8914" max="8914" width="13.85546875" style="75" customWidth="1"/>
    <col min="8915" max="8915" width="17.7109375" style="75" customWidth="1"/>
    <col min="8916" max="8917" width="17.42578125" style="75" customWidth="1"/>
    <col min="8918" max="8918" width="13.42578125" style="75" customWidth="1"/>
    <col min="8919" max="8919" width="12.7109375" style="75" customWidth="1"/>
    <col min="8920" max="8920" width="18" style="75" customWidth="1"/>
    <col min="8921" max="8921" width="18.7109375" style="75" bestFit="1" customWidth="1"/>
    <col min="8922" max="8922" width="9.140625" style="75"/>
    <col min="8923" max="8923" width="16" style="75" bestFit="1" customWidth="1"/>
    <col min="8924" max="9164" width="9.140625" style="75"/>
    <col min="9165" max="9165" width="72.5703125" style="75" customWidth="1"/>
    <col min="9166" max="9166" width="7.140625" style="75" customWidth="1"/>
    <col min="9167" max="9167" width="18.28515625" style="75" customWidth="1"/>
    <col min="9168" max="9168" width="16.5703125" style="75" customWidth="1"/>
    <col min="9169" max="9169" width="17.140625" style="75" customWidth="1"/>
    <col min="9170" max="9170" width="13.85546875" style="75" customWidth="1"/>
    <col min="9171" max="9171" width="17.7109375" style="75" customWidth="1"/>
    <col min="9172" max="9173" width="17.42578125" style="75" customWidth="1"/>
    <col min="9174" max="9174" width="13.42578125" style="75" customWidth="1"/>
    <col min="9175" max="9175" width="12.7109375" style="75" customWidth="1"/>
    <col min="9176" max="9176" width="18" style="75" customWidth="1"/>
    <col min="9177" max="9177" width="18.7109375" style="75" bestFit="1" customWidth="1"/>
    <col min="9178" max="9178" width="9.140625" style="75"/>
    <col min="9179" max="9179" width="16" style="75" bestFit="1" customWidth="1"/>
    <col min="9180" max="9420" width="9.140625" style="75"/>
    <col min="9421" max="9421" width="72.5703125" style="75" customWidth="1"/>
    <col min="9422" max="9422" width="7.140625" style="75" customWidth="1"/>
    <col min="9423" max="9423" width="18.28515625" style="75" customWidth="1"/>
    <col min="9424" max="9424" width="16.5703125" style="75" customWidth="1"/>
    <col min="9425" max="9425" width="17.140625" style="75" customWidth="1"/>
    <col min="9426" max="9426" width="13.85546875" style="75" customWidth="1"/>
    <col min="9427" max="9427" width="17.7109375" style="75" customWidth="1"/>
    <col min="9428" max="9429" width="17.42578125" style="75" customWidth="1"/>
    <col min="9430" max="9430" width="13.42578125" style="75" customWidth="1"/>
    <col min="9431" max="9431" width="12.7109375" style="75" customWidth="1"/>
    <col min="9432" max="9432" width="18" style="75" customWidth="1"/>
    <col min="9433" max="9433" width="18.7109375" style="75" bestFit="1" customWidth="1"/>
    <col min="9434" max="9434" width="9.140625" style="75"/>
    <col min="9435" max="9435" width="16" style="75" bestFit="1" customWidth="1"/>
    <col min="9436" max="9676" width="9.140625" style="75"/>
    <col min="9677" max="9677" width="72.5703125" style="75" customWidth="1"/>
    <col min="9678" max="9678" width="7.140625" style="75" customWidth="1"/>
    <col min="9679" max="9679" width="18.28515625" style="75" customWidth="1"/>
    <col min="9680" max="9680" width="16.5703125" style="75" customWidth="1"/>
    <col min="9681" max="9681" width="17.140625" style="75" customWidth="1"/>
    <col min="9682" max="9682" width="13.85546875" style="75" customWidth="1"/>
    <col min="9683" max="9683" width="17.7109375" style="75" customWidth="1"/>
    <col min="9684" max="9685" width="17.42578125" style="75" customWidth="1"/>
    <col min="9686" max="9686" width="13.42578125" style="75" customWidth="1"/>
    <col min="9687" max="9687" width="12.7109375" style="75" customWidth="1"/>
    <col min="9688" max="9688" width="18" style="75" customWidth="1"/>
    <col min="9689" max="9689" width="18.7109375" style="75" bestFit="1" customWidth="1"/>
    <col min="9690" max="9690" width="9.140625" style="75"/>
    <col min="9691" max="9691" width="16" style="75" bestFit="1" customWidth="1"/>
    <col min="9692" max="9932" width="9.140625" style="75"/>
    <col min="9933" max="9933" width="72.5703125" style="75" customWidth="1"/>
    <col min="9934" max="9934" width="7.140625" style="75" customWidth="1"/>
    <col min="9935" max="9935" width="18.28515625" style="75" customWidth="1"/>
    <col min="9936" max="9936" width="16.5703125" style="75" customWidth="1"/>
    <col min="9937" max="9937" width="17.140625" style="75" customWidth="1"/>
    <col min="9938" max="9938" width="13.85546875" style="75" customWidth="1"/>
    <col min="9939" max="9939" width="17.7109375" style="75" customWidth="1"/>
    <col min="9940" max="9941" width="17.42578125" style="75" customWidth="1"/>
    <col min="9942" max="9942" width="13.42578125" style="75" customWidth="1"/>
    <col min="9943" max="9943" width="12.7109375" style="75" customWidth="1"/>
    <col min="9944" max="9944" width="18" style="75" customWidth="1"/>
    <col min="9945" max="9945" width="18.7109375" style="75" bestFit="1" customWidth="1"/>
    <col min="9946" max="9946" width="9.140625" style="75"/>
    <col min="9947" max="9947" width="16" style="75" bestFit="1" customWidth="1"/>
    <col min="9948" max="10188" width="9.140625" style="75"/>
    <col min="10189" max="10189" width="72.5703125" style="75" customWidth="1"/>
    <col min="10190" max="10190" width="7.140625" style="75" customWidth="1"/>
    <col min="10191" max="10191" width="18.28515625" style="75" customWidth="1"/>
    <col min="10192" max="10192" width="16.5703125" style="75" customWidth="1"/>
    <col min="10193" max="10193" width="17.140625" style="75" customWidth="1"/>
    <col min="10194" max="10194" width="13.85546875" style="75" customWidth="1"/>
    <col min="10195" max="10195" width="17.7109375" style="75" customWidth="1"/>
    <col min="10196" max="10197" width="17.42578125" style="75" customWidth="1"/>
    <col min="10198" max="10198" width="13.42578125" style="75" customWidth="1"/>
    <col min="10199" max="10199" width="12.7109375" style="75" customWidth="1"/>
    <col min="10200" max="10200" width="18" style="75" customWidth="1"/>
    <col min="10201" max="10201" width="18.7109375" style="75" bestFit="1" customWidth="1"/>
    <col min="10202" max="10202" width="9.140625" style="75"/>
    <col min="10203" max="10203" width="16" style="75" bestFit="1" customWidth="1"/>
    <col min="10204" max="10444" width="9.140625" style="75"/>
    <col min="10445" max="10445" width="72.5703125" style="75" customWidth="1"/>
    <col min="10446" max="10446" width="7.140625" style="75" customWidth="1"/>
    <col min="10447" max="10447" width="18.28515625" style="75" customWidth="1"/>
    <col min="10448" max="10448" width="16.5703125" style="75" customWidth="1"/>
    <col min="10449" max="10449" width="17.140625" style="75" customWidth="1"/>
    <col min="10450" max="10450" width="13.85546875" style="75" customWidth="1"/>
    <col min="10451" max="10451" width="17.7109375" style="75" customWidth="1"/>
    <col min="10452" max="10453" width="17.42578125" style="75" customWidth="1"/>
    <col min="10454" max="10454" width="13.42578125" style="75" customWidth="1"/>
    <col min="10455" max="10455" width="12.7109375" style="75" customWidth="1"/>
    <col min="10456" max="10456" width="18" style="75" customWidth="1"/>
    <col min="10457" max="10457" width="18.7109375" style="75" bestFit="1" customWidth="1"/>
    <col min="10458" max="10458" width="9.140625" style="75"/>
    <col min="10459" max="10459" width="16" style="75" bestFit="1" customWidth="1"/>
    <col min="10460" max="10700" width="9.140625" style="75"/>
    <col min="10701" max="10701" width="72.5703125" style="75" customWidth="1"/>
    <col min="10702" max="10702" width="7.140625" style="75" customWidth="1"/>
    <col min="10703" max="10703" width="18.28515625" style="75" customWidth="1"/>
    <col min="10704" max="10704" width="16.5703125" style="75" customWidth="1"/>
    <col min="10705" max="10705" width="17.140625" style="75" customWidth="1"/>
    <col min="10706" max="10706" width="13.85546875" style="75" customWidth="1"/>
    <col min="10707" max="10707" width="17.7109375" style="75" customWidth="1"/>
    <col min="10708" max="10709" width="17.42578125" style="75" customWidth="1"/>
    <col min="10710" max="10710" width="13.42578125" style="75" customWidth="1"/>
    <col min="10711" max="10711" width="12.7109375" style="75" customWidth="1"/>
    <col min="10712" max="10712" width="18" style="75" customWidth="1"/>
    <col min="10713" max="10713" width="18.7109375" style="75" bestFit="1" customWidth="1"/>
    <col min="10714" max="10714" width="9.140625" style="75"/>
    <col min="10715" max="10715" width="16" style="75" bestFit="1" customWidth="1"/>
    <col min="10716" max="10956" width="9.140625" style="75"/>
    <col min="10957" max="10957" width="72.5703125" style="75" customWidth="1"/>
    <col min="10958" max="10958" width="7.140625" style="75" customWidth="1"/>
    <col min="10959" max="10959" width="18.28515625" style="75" customWidth="1"/>
    <col min="10960" max="10960" width="16.5703125" style="75" customWidth="1"/>
    <col min="10961" max="10961" width="17.140625" style="75" customWidth="1"/>
    <col min="10962" max="10962" width="13.85546875" style="75" customWidth="1"/>
    <col min="10963" max="10963" width="17.7109375" style="75" customWidth="1"/>
    <col min="10964" max="10965" width="17.42578125" style="75" customWidth="1"/>
    <col min="10966" max="10966" width="13.42578125" style="75" customWidth="1"/>
    <col min="10967" max="10967" width="12.7109375" style="75" customWidth="1"/>
    <col min="10968" max="10968" width="18" style="75" customWidth="1"/>
    <col min="10969" max="10969" width="18.7109375" style="75" bestFit="1" customWidth="1"/>
    <col min="10970" max="10970" width="9.140625" style="75"/>
    <col min="10971" max="10971" width="16" style="75" bestFit="1" customWidth="1"/>
    <col min="10972" max="11212" width="9.140625" style="75"/>
    <col min="11213" max="11213" width="72.5703125" style="75" customWidth="1"/>
    <col min="11214" max="11214" width="7.140625" style="75" customWidth="1"/>
    <col min="11215" max="11215" width="18.28515625" style="75" customWidth="1"/>
    <col min="11216" max="11216" width="16.5703125" style="75" customWidth="1"/>
    <col min="11217" max="11217" width="17.140625" style="75" customWidth="1"/>
    <col min="11218" max="11218" width="13.85546875" style="75" customWidth="1"/>
    <col min="11219" max="11219" width="17.7109375" style="75" customWidth="1"/>
    <col min="11220" max="11221" width="17.42578125" style="75" customWidth="1"/>
    <col min="11222" max="11222" width="13.42578125" style="75" customWidth="1"/>
    <col min="11223" max="11223" width="12.7109375" style="75" customWidth="1"/>
    <col min="11224" max="11224" width="18" style="75" customWidth="1"/>
    <col min="11225" max="11225" width="18.7109375" style="75" bestFit="1" customWidth="1"/>
    <col min="11226" max="11226" width="9.140625" style="75"/>
    <col min="11227" max="11227" width="16" style="75" bestFit="1" customWidth="1"/>
    <col min="11228" max="11468" width="9.140625" style="75"/>
    <col min="11469" max="11469" width="72.5703125" style="75" customWidth="1"/>
    <col min="11470" max="11470" width="7.140625" style="75" customWidth="1"/>
    <col min="11471" max="11471" width="18.28515625" style="75" customWidth="1"/>
    <col min="11472" max="11472" width="16.5703125" style="75" customWidth="1"/>
    <col min="11473" max="11473" width="17.140625" style="75" customWidth="1"/>
    <col min="11474" max="11474" width="13.85546875" style="75" customWidth="1"/>
    <col min="11475" max="11475" width="17.7109375" style="75" customWidth="1"/>
    <col min="11476" max="11477" width="17.42578125" style="75" customWidth="1"/>
    <col min="11478" max="11478" width="13.42578125" style="75" customWidth="1"/>
    <col min="11479" max="11479" width="12.7109375" style="75" customWidth="1"/>
    <col min="11480" max="11480" width="18" style="75" customWidth="1"/>
    <col min="11481" max="11481" width="18.7109375" style="75" bestFit="1" customWidth="1"/>
    <col min="11482" max="11482" width="9.140625" style="75"/>
    <col min="11483" max="11483" width="16" style="75" bestFit="1" customWidth="1"/>
    <col min="11484" max="11724" width="9.140625" style="75"/>
    <col min="11725" max="11725" width="72.5703125" style="75" customWidth="1"/>
    <col min="11726" max="11726" width="7.140625" style="75" customWidth="1"/>
    <col min="11727" max="11727" width="18.28515625" style="75" customWidth="1"/>
    <col min="11728" max="11728" width="16.5703125" style="75" customWidth="1"/>
    <col min="11729" max="11729" width="17.140625" style="75" customWidth="1"/>
    <col min="11730" max="11730" width="13.85546875" style="75" customWidth="1"/>
    <col min="11731" max="11731" width="17.7109375" style="75" customWidth="1"/>
    <col min="11732" max="11733" width="17.42578125" style="75" customWidth="1"/>
    <col min="11734" max="11734" width="13.42578125" style="75" customWidth="1"/>
    <col min="11735" max="11735" width="12.7109375" style="75" customWidth="1"/>
    <col min="11736" max="11736" width="18" style="75" customWidth="1"/>
    <col min="11737" max="11737" width="18.7109375" style="75" bestFit="1" customWidth="1"/>
    <col min="11738" max="11738" width="9.140625" style="75"/>
    <col min="11739" max="11739" width="16" style="75" bestFit="1" customWidth="1"/>
    <col min="11740" max="11980" width="9.140625" style="75"/>
    <col min="11981" max="11981" width="72.5703125" style="75" customWidth="1"/>
    <col min="11982" max="11982" width="7.140625" style="75" customWidth="1"/>
    <col min="11983" max="11983" width="18.28515625" style="75" customWidth="1"/>
    <col min="11984" max="11984" width="16.5703125" style="75" customWidth="1"/>
    <col min="11985" max="11985" width="17.140625" style="75" customWidth="1"/>
    <col min="11986" max="11986" width="13.85546875" style="75" customWidth="1"/>
    <col min="11987" max="11987" width="17.7109375" style="75" customWidth="1"/>
    <col min="11988" max="11989" width="17.42578125" style="75" customWidth="1"/>
    <col min="11990" max="11990" width="13.42578125" style="75" customWidth="1"/>
    <col min="11991" max="11991" width="12.7109375" style="75" customWidth="1"/>
    <col min="11992" max="11992" width="18" style="75" customWidth="1"/>
    <col min="11993" max="11993" width="18.7109375" style="75" bestFit="1" customWidth="1"/>
    <col min="11994" max="11994" width="9.140625" style="75"/>
    <col min="11995" max="11995" width="16" style="75" bestFit="1" customWidth="1"/>
    <col min="11996" max="12236" width="9.140625" style="75"/>
    <col min="12237" max="12237" width="72.5703125" style="75" customWidth="1"/>
    <col min="12238" max="12238" width="7.140625" style="75" customWidth="1"/>
    <col min="12239" max="12239" width="18.28515625" style="75" customWidth="1"/>
    <col min="12240" max="12240" width="16.5703125" style="75" customWidth="1"/>
    <col min="12241" max="12241" width="17.140625" style="75" customWidth="1"/>
    <col min="12242" max="12242" width="13.85546875" style="75" customWidth="1"/>
    <col min="12243" max="12243" width="17.7109375" style="75" customWidth="1"/>
    <col min="12244" max="12245" width="17.42578125" style="75" customWidth="1"/>
    <col min="12246" max="12246" width="13.42578125" style="75" customWidth="1"/>
    <col min="12247" max="12247" width="12.7109375" style="75" customWidth="1"/>
    <col min="12248" max="12248" width="18" style="75" customWidth="1"/>
    <col min="12249" max="12249" width="18.7109375" style="75" bestFit="1" customWidth="1"/>
    <col min="12250" max="12250" width="9.140625" style="75"/>
    <col min="12251" max="12251" width="16" style="75" bestFit="1" customWidth="1"/>
    <col min="12252" max="12492" width="9.140625" style="75"/>
    <col min="12493" max="12493" width="72.5703125" style="75" customWidth="1"/>
    <col min="12494" max="12494" width="7.140625" style="75" customWidth="1"/>
    <col min="12495" max="12495" width="18.28515625" style="75" customWidth="1"/>
    <col min="12496" max="12496" width="16.5703125" style="75" customWidth="1"/>
    <col min="12497" max="12497" width="17.140625" style="75" customWidth="1"/>
    <col min="12498" max="12498" width="13.85546875" style="75" customWidth="1"/>
    <col min="12499" max="12499" width="17.7109375" style="75" customWidth="1"/>
    <col min="12500" max="12501" width="17.42578125" style="75" customWidth="1"/>
    <col min="12502" max="12502" width="13.42578125" style="75" customWidth="1"/>
    <col min="12503" max="12503" width="12.7109375" style="75" customWidth="1"/>
    <col min="12504" max="12504" width="18" style="75" customWidth="1"/>
    <col min="12505" max="12505" width="18.7109375" style="75" bestFit="1" customWidth="1"/>
    <col min="12506" max="12506" width="9.140625" style="75"/>
    <col min="12507" max="12507" width="16" style="75" bestFit="1" customWidth="1"/>
    <col min="12508" max="12748" width="9.140625" style="75"/>
    <col min="12749" max="12749" width="72.5703125" style="75" customWidth="1"/>
    <col min="12750" max="12750" width="7.140625" style="75" customWidth="1"/>
    <col min="12751" max="12751" width="18.28515625" style="75" customWidth="1"/>
    <col min="12752" max="12752" width="16.5703125" style="75" customWidth="1"/>
    <col min="12753" max="12753" width="17.140625" style="75" customWidth="1"/>
    <col min="12754" max="12754" width="13.85546875" style="75" customWidth="1"/>
    <col min="12755" max="12755" width="17.7109375" style="75" customWidth="1"/>
    <col min="12756" max="12757" width="17.42578125" style="75" customWidth="1"/>
    <col min="12758" max="12758" width="13.42578125" style="75" customWidth="1"/>
    <col min="12759" max="12759" width="12.7109375" style="75" customWidth="1"/>
    <col min="12760" max="12760" width="18" style="75" customWidth="1"/>
    <col min="12761" max="12761" width="18.7109375" style="75" bestFit="1" customWidth="1"/>
    <col min="12762" max="12762" width="9.140625" style="75"/>
    <col min="12763" max="12763" width="16" style="75" bestFit="1" customWidth="1"/>
    <col min="12764" max="13004" width="9.140625" style="75"/>
    <col min="13005" max="13005" width="72.5703125" style="75" customWidth="1"/>
    <col min="13006" max="13006" width="7.140625" style="75" customWidth="1"/>
    <col min="13007" max="13007" width="18.28515625" style="75" customWidth="1"/>
    <col min="13008" max="13008" width="16.5703125" style="75" customWidth="1"/>
    <col min="13009" max="13009" width="17.140625" style="75" customWidth="1"/>
    <col min="13010" max="13010" width="13.85546875" style="75" customWidth="1"/>
    <col min="13011" max="13011" width="17.7109375" style="75" customWidth="1"/>
    <col min="13012" max="13013" width="17.42578125" style="75" customWidth="1"/>
    <col min="13014" max="13014" width="13.42578125" style="75" customWidth="1"/>
    <col min="13015" max="13015" width="12.7109375" style="75" customWidth="1"/>
    <col min="13016" max="13016" width="18" style="75" customWidth="1"/>
    <col min="13017" max="13017" width="18.7109375" style="75" bestFit="1" customWidth="1"/>
    <col min="13018" max="13018" width="9.140625" style="75"/>
    <col min="13019" max="13019" width="16" style="75" bestFit="1" customWidth="1"/>
    <col min="13020" max="13260" width="9.140625" style="75"/>
    <col min="13261" max="13261" width="72.5703125" style="75" customWidth="1"/>
    <col min="13262" max="13262" width="7.140625" style="75" customWidth="1"/>
    <col min="13263" max="13263" width="18.28515625" style="75" customWidth="1"/>
    <col min="13264" max="13264" width="16.5703125" style="75" customWidth="1"/>
    <col min="13265" max="13265" width="17.140625" style="75" customWidth="1"/>
    <col min="13266" max="13266" width="13.85546875" style="75" customWidth="1"/>
    <col min="13267" max="13267" width="17.7109375" style="75" customWidth="1"/>
    <col min="13268" max="13269" width="17.42578125" style="75" customWidth="1"/>
    <col min="13270" max="13270" width="13.42578125" style="75" customWidth="1"/>
    <col min="13271" max="13271" width="12.7109375" style="75" customWidth="1"/>
    <col min="13272" max="13272" width="18" style="75" customWidth="1"/>
    <col min="13273" max="13273" width="18.7109375" style="75" bestFit="1" customWidth="1"/>
    <col min="13274" max="13274" width="9.140625" style="75"/>
    <col min="13275" max="13275" width="16" style="75" bestFit="1" customWidth="1"/>
    <col min="13276" max="13516" width="9.140625" style="75"/>
    <col min="13517" max="13517" width="72.5703125" style="75" customWidth="1"/>
    <col min="13518" max="13518" width="7.140625" style="75" customWidth="1"/>
    <col min="13519" max="13519" width="18.28515625" style="75" customWidth="1"/>
    <col min="13520" max="13520" width="16.5703125" style="75" customWidth="1"/>
    <col min="13521" max="13521" width="17.140625" style="75" customWidth="1"/>
    <col min="13522" max="13522" width="13.85546875" style="75" customWidth="1"/>
    <col min="13523" max="13523" width="17.7109375" style="75" customWidth="1"/>
    <col min="13524" max="13525" width="17.42578125" style="75" customWidth="1"/>
    <col min="13526" max="13526" width="13.42578125" style="75" customWidth="1"/>
    <col min="13527" max="13527" width="12.7109375" style="75" customWidth="1"/>
    <col min="13528" max="13528" width="18" style="75" customWidth="1"/>
    <col min="13529" max="13529" width="18.7109375" style="75" bestFit="1" customWidth="1"/>
    <col min="13530" max="13530" width="9.140625" style="75"/>
    <col min="13531" max="13531" width="16" style="75" bestFit="1" customWidth="1"/>
    <col min="13532" max="13772" width="9.140625" style="75"/>
    <col min="13773" max="13773" width="72.5703125" style="75" customWidth="1"/>
    <col min="13774" max="13774" width="7.140625" style="75" customWidth="1"/>
    <col min="13775" max="13775" width="18.28515625" style="75" customWidth="1"/>
    <col min="13776" max="13776" width="16.5703125" style="75" customWidth="1"/>
    <col min="13777" max="13777" width="17.140625" style="75" customWidth="1"/>
    <col min="13778" max="13778" width="13.85546875" style="75" customWidth="1"/>
    <col min="13779" max="13779" width="17.7109375" style="75" customWidth="1"/>
    <col min="13780" max="13781" width="17.42578125" style="75" customWidth="1"/>
    <col min="13782" max="13782" width="13.42578125" style="75" customWidth="1"/>
    <col min="13783" max="13783" width="12.7109375" style="75" customWidth="1"/>
    <col min="13784" max="13784" width="18" style="75" customWidth="1"/>
    <col min="13785" max="13785" width="18.7109375" style="75" bestFit="1" customWidth="1"/>
    <col min="13786" max="13786" width="9.140625" style="75"/>
    <col min="13787" max="13787" width="16" style="75" bestFit="1" customWidth="1"/>
    <col min="13788" max="14028" width="9.140625" style="75"/>
    <col min="14029" max="14029" width="72.5703125" style="75" customWidth="1"/>
    <col min="14030" max="14030" width="7.140625" style="75" customWidth="1"/>
    <col min="14031" max="14031" width="18.28515625" style="75" customWidth="1"/>
    <col min="14032" max="14032" width="16.5703125" style="75" customWidth="1"/>
    <col min="14033" max="14033" width="17.140625" style="75" customWidth="1"/>
    <col min="14034" max="14034" width="13.85546875" style="75" customWidth="1"/>
    <col min="14035" max="14035" width="17.7109375" style="75" customWidth="1"/>
    <col min="14036" max="14037" width="17.42578125" style="75" customWidth="1"/>
    <col min="14038" max="14038" width="13.42578125" style="75" customWidth="1"/>
    <col min="14039" max="14039" width="12.7109375" style="75" customWidth="1"/>
    <col min="14040" max="14040" width="18" style="75" customWidth="1"/>
    <col min="14041" max="14041" width="18.7109375" style="75" bestFit="1" customWidth="1"/>
    <col min="14042" max="14042" width="9.140625" style="75"/>
    <col min="14043" max="14043" width="16" style="75" bestFit="1" customWidth="1"/>
    <col min="14044" max="14284" width="9.140625" style="75"/>
    <col min="14285" max="14285" width="72.5703125" style="75" customWidth="1"/>
    <col min="14286" max="14286" width="7.140625" style="75" customWidth="1"/>
    <col min="14287" max="14287" width="18.28515625" style="75" customWidth="1"/>
    <col min="14288" max="14288" width="16.5703125" style="75" customWidth="1"/>
    <col min="14289" max="14289" width="17.140625" style="75" customWidth="1"/>
    <col min="14290" max="14290" width="13.85546875" style="75" customWidth="1"/>
    <col min="14291" max="14291" width="17.7109375" style="75" customWidth="1"/>
    <col min="14292" max="14293" width="17.42578125" style="75" customWidth="1"/>
    <col min="14294" max="14294" width="13.42578125" style="75" customWidth="1"/>
    <col min="14295" max="14295" width="12.7109375" style="75" customWidth="1"/>
    <col min="14296" max="14296" width="18" style="75" customWidth="1"/>
    <col min="14297" max="14297" width="18.7109375" style="75" bestFit="1" customWidth="1"/>
    <col min="14298" max="14298" width="9.140625" style="75"/>
    <col min="14299" max="14299" width="16" style="75" bestFit="1" customWidth="1"/>
    <col min="14300" max="14540" width="9.140625" style="75"/>
    <col min="14541" max="14541" width="72.5703125" style="75" customWidth="1"/>
    <col min="14542" max="14542" width="7.140625" style="75" customWidth="1"/>
    <col min="14543" max="14543" width="18.28515625" style="75" customWidth="1"/>
    <col min="14544" max="14544" width="16.5703125" style="75" customWidth="1"/>
    <col min="14545" max="14545" width="17.140625" style="75" customWidth="1"/>
    <col min="14546" max="14546" width="13.85546875" style="75" customWidth="1"/>
    <col min="14547" max="14547" width="17.7109375" style="75" customWidth="1"/>
    <col min="14548" max="14549" width="17.42578125" style="75" customWidth="1"/>
    <col min="14550" max="14550" width="13.42578125" style="75" customWidth="1"/>
    <col min="14551" max="14551" width="12.7109375" style="75" customWidth="1"/>
    <col min="14552" max="14552" width="18" style="75" customWidth="1"/>
    <col min="14553" max="14553" width="18.7109375" style="75" bestFit="1" customWidth="1"/>
    <col min="14554" max="14554" width="9.140625" style="75"/>
    <col min="14555" max="14555" width="16" style="75" bestFit="1" customWidth="1"/>
    <col min="14556" max="14796" width="9.140625" style="75"/>
    <col min="14797" max="14797" width="72.5703125" style="75" customWidth="1"/>
    <col min="14798" max="14798" width="7.140625" style="75" customWidth="1"/>
    <col min="14799" max="14799" width="18.28515625" style="75" customWidth="1"/>
    <col min="14800" max="14800" width="16.5703125" style="75" customWidth="1"/>
    <col min="14801" max="14801" width="17.140625" style="75" customWidth="1"/>
    <col min="14802" max="14802" width="13.85546875" style="75" customWidth="1"/>
    <col min="14803" max="14803" width="17.7109375" style="75" customWidth="1"/>
    <col min="14804" max="14805" width="17.42578125" style="75" customWidth="1"/>
    <col min="14806" max="14806" width="13.42578125" style="75" customWidth="1"/>
    <col min="14807" max="14807" width="12.7109375" style="75" customWidth="1"/>
    <col min="14808" max="14808" width="18" style="75" customWidth="1"/>
    <col min="14809" max="14809" width="18.7109375" style="75" bestFit="1" customWidth="1"/>
    <col min="14810" max="14810" width="9.140625" style="75"/>
    <col min="14811" max="14811" width="16" style="75" bestFit="1" customWidth="1"/>
    <col min="14812" max="15052" width="9.140625" style="75"/>
    <col min="15053" max="15053" width="72.5703125" style="75" customWidth="1"/>
    <col min="15054" max="15054" width="7.140625" style="75" customWidth="1"/>
    <col min="15055" max="15055" width="18.28515625" style="75" customWidth="1"/>
    <col min="15056" max="15056" width="16.5703125" style="75" customWidth="1"/>
    <col min="15057" max="15057" width="17.140625" style="75" customWidth="1"/>
    <col min="15058" max="15058" width="13.85546875" style="75" customWidth="1"/>
    <col min="15059" max="15059" width="17.7109375" style="75" customWidth="1"/>
    <col min="15060" max="15061" width="17.42578125" style="75" customWidth="1"/>
    <col min="15062" max="15062" width="13.42578125" style="75" customWidth="1"/>
    <col min="15063" max="15063" width="12.7109375" style="75" customWidth="1"/>
    <col min="15064" max="15064" width="18" style="75" customWidth="1"/>
    <col min="15065" max="15065" width="18.7109375" style="75" bestFit="1" customWidth="1"/>
    <col min="15066" max="15066" width="9.140625" style="75"/>
    <col min="15067" max="15067" width="16" style="75" bestFit="1" customWidth="1"/>
    <col min="15068" max="15308" width="9.140625" style="75"/>
    <col min="15309" max="15309" width="72.5703125" style="75" customWidth="1"/>
    <col min="15310" max="15310" width="7.140625" style="75" customWidth="1"/>
    <col min="15311" max="15311" width="18.28515625" style="75" customWidth="1"/>
    <col min="15312" max="15312" width="16.5703125" style="75" customWidth="1"/>
    <col min="15313" max="15313" width="17.140625" style="75" customWidth="1"/>
    <col min="15314" max="15314" width="13.85546875" style="75" customWidth="1"/>
    <col min="15315" max="15315" width="17.7109375" style="75" customWidth="1"/>
    <col min="15316" max="15317" width="17.42578125" style="75" customWidth="1"/>
    <col min="15318" max="15318" width="13.42578125" style="75" customWidth="1"/>
    <col min="15319" max="15319" width="12.7109375" style="75" customWidth="1"/>
    <col min="15320" max="15320" width="18" style="75" customWidth="1"/>
    <col min="15321" max="15321" width="18.7109375" style="75" bestFit="1" customWidth="1"/>
    <col min="15322" max="15322" width="9.140625" style="75"/>
    <col min="15323" max="15323" width="16" style="75" bestFit="1" customWidth="1"/>
    <col min="15324" max="15564" width="9.140625" style="75"/>
    <col min="15565" max="15565" width="72.5703125" style="75" customWidth="1"/>
    <col min="15566" max="15566" width="7.140625" style="75" customWidth="1"/>
    <col min="15567" max="15567" width="18.28515625" style="75" customWidth="1"/>
    <col min="15568" max="15568" width="16.5703125" style="75" customWidth="1"/>
    <col min="15569" max="15569" width="17.140625" style="75" customWidth="1"/>
    <col min="15570" max="15570" width="13.85546875" style="75" customWidth="1"/>
    <col min="15571" max="15571" width="17.7109375" style="75" customWidth="1"/>
    <col min="15572" max="15573" width="17.42578125" style="75" customWidth="1"/>
    <col min="15574" max="15574" width="13.42578125" style="75" customWidth="1"/>
    <col min="15575" max="15575" width="12.7109375" style="75" customWidth="1"/>
    <col min="15576" max="15576" width="18" style="75" customWidth="1"/>
    <col min="15577" max="15577" width="18.7109375" style="75" bestFit="1" customWidth="1"/>
    <col min="15578" max="15578" width="9.140625" style="75"/>
    <col min="15579" max="15579" width="16" style="75" bestFit="1" customWidth="1"/>
    <col min="15580" max="15820" width="9.140625" style="75"/>
    <col min="15821" max="15821" width="72.5703125" style="75" customWidth="1"/>
    <col min="15822" max="15822" width="7.140625" style="75" customWidth="1"/>
    <col min="15823" max="15823" width="18.28515625" style="75" customWidth="1"/>
    <col min="15824" max="15824" width="16.5703125" style="75" customWidth="1"/>
    <col min="15825" max="15825" width="17.140625" style="75" customWidth="1"/>
    <col min="15826" max="15826" width="13.85546875" style="75" customWidth="1"/>
    <col min="15827" max="15827" width="17.7109375" style="75" customWidth="1"/>
    <col min="15828" max="15829" width="17.42578125" style="75" customWidth="1"/>
    <col min="15830" max="15830" width="13.42578125" style="75" customWidth="1"/>
    <col min="15831" max="15831" width="12.7109375" style="75" customWidth="1"/>
    <col min="15832" max="15832" width="18" style="75" customWidth="1"/>
    <col min="15833" max="15833" width="18.7109375" style="75" bestFit="1" customWidth="1"/>
    <col min="15834" max="15834" width="9.140625" style="75"/>
    <col min="15835" max="15835" width="16" style="75" bestFit="1" customWidth="1"/>
    <col min="15836" max="16076" width="9.140625" style="75"/>
    <col min="16077" max="16077" width="72.5703125" style="75" customWidth="1"/>
    <col min="16078" max="16078" width="7.140625" style="75" customWidth="1"/>
    <col min="16079" max="16079" width="18.28515625" style="75" customWidth="1"/>
    <col min="16080" max="16080" width="16.5703125" style="75" customWidth="1"/>
    <col min="16081" max="16081" width="17.140625" style="75" customWidth="1"/>
    <col min="16082" max="16082" width="13.85546875" style="75" customWidth="1"/>
    <col min="16083" max="16083" width="17.7109375" style="75" customWidth="1"/>
    <col min="16084" max="16085" width="17.42578125" style="75" customWidth="1"/>
    <col min="16086" max="16086" width="13.42578125" style="75" customWidth="1"/>
    <col min="16087" max="16087" width="12.7109375" style="75" customWidth="1"/>
    <col min="16088" max="16088" width="18" style="75" customWidth="1"/>
    <col min="16089" max="16089" width="18.7109375" style="75" bestFit="1" customWidth="1"/>
    <col min="16090" max="16090" width="9.140625" style="75"/>
    <col min="16091" max="16091" width="16" style="75" bestFit="1" customWidth="1"/>
    <col min="16092" max="16384" width="9.140625" style="75"/>
  </cols>
  <sheetData>
    <row r="1" spans="1:10" ht="13.9" customHeight="1" x14ac:dyDescent="0.3">
      <c r="A1" s="1"/>
      <c r="B1" s="1"/>
      <c r="C1" s="2"/>
      <c r="E1" s="3" t="s">
        <v>76</v>
      </c>
      <c r="F1" s="4"/>
      <c r="G1" s="4"/>
      <c r="H1" s="5"/>
    </row>
    <row r="2" spans="1:10" ht="20.45" customHeight="1" x14ac:dyDescent="0.3">
      <c r="A2" s="1"/>
      <c r="B2" s="1"/>
      <c r="C2" s="2"/>
      <c r="E2" s="125" t="s">
        <v>0</v>
      </c>
      <c r="F2" s="125"/>
      <c r="G2" s="125"/>
      <c r="H2" s="125"/>
      <c r="I2" s="125"/>
      <c r="J2" s="125"/>
    </row>
    <row r="3" spans="1:10" s="74" customFormat="1" ht="16.899999999999999" customHeight="1" x14ac:dyDescent="0.3">
      <c r="A3" s="126" t="s">
        <v>77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s="74" customFormat="1" ht="18.75" x14ac:dyDescent="0.3">
      <c r="A4" s="127" t="s">
        <v>78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s="74" customFormat="1" ht="13.15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s="74" customFormat="1" ht="20.45" customHeight="1" x14ac:dyDescent="0.3">
      <c r="A6" s="129" t="s">
        <v>79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s="74" customFormat="1" ht="19.5" customHeight="1" x14ac:dyDescent="0.3">
      <c r="A7" s="7"/>
      <c r="B7" s="8"/>
      <c r="C7" s="8"/>
      <c r="D7" s="8"/>
      <c r="E7" s="8"/>
      <c r="F7" s="8"/>
      <c r="G7" s="6"/>
      <c r="H7" s="6"/>
      <c r="I7" s="9"/>
      <c r="J7" s="6" t="s">
        <v>2</v>
      </c>
    </row>
    <row r="8" spans="1:10" s="74" customFormat="1" ht="30" customHeight="1" x14ac:dyDescent="0.3">
      <c r="A8" s="120" t="s">
        <v>3</v>
      </c>
      <c r="B8" s="120" t="s">
        <v>4</v>
      </c>
      <c r="C8" s="121" t="s">
        <v>80</v>
      </c>
      <c r="D8" s="122"/>
      <c r="E8" s="122"/>
      <c r="F8" s="123"/>
      <c r="G8" s="124" t="s">
        <v>81</v>
      </c>
      <c r="H8" s="124"/>
      <c r="I8" s="124"/>
      <c r="J8" s="124"/>
    </row>
    <row r="9" spans="1:10" s="74" customFormat="1" ht="36" customHeight="1" x14ac:dyDescent="0.3">
      <c r="A9" s="120"/>
      <c r="B9" s="120"/>
      <c r="C9" s="72" t="s">
        <v>82</v>
      </c>
      <c r="D9" s="72" t="s">
        <v>83</v>
      </c>
      <c r="E9" s="72" t="s">
        <v>84</v>
      </c>
      <c r="F9" s="73" t="s">
        <v>85</v>
      </c>
      <c r="G9" s="72" t="s">
        <v>82</v>
      </c>
      <c r="H9" s="72" t="s">
        <v>83</v>
      </c>
      <c r="I9" s="77" t="s">
        <v>84</v>
      </c>
      <c r="J9" s="10" t="s">
        <v>85</v>
      </c>
    </row>
    <row r="10" spans="1:10" s="74" customFormat="1" x14ac:dyDescent="0.3">
      <c r="A10" s="11" t="s">
        <v>5</v>
      </c>
      <c r="B10" s="11" t="s">
        <v>6</v>
      </c>
      <c r="C10" s="11">
        <v>3</v>
      </c>
      <c r="D10" s="11">
        <v>4</v>
      </c>
      <c r="E10" s="11">
        <v>5</v>
      </c>
      <c r="F10" s="12">
        <v>6</v>
      </c>
      <c r="G10" s="13">
        <v>7</v>
      </c>
      <c r="H10" s="14">
        <v>8</v>
      </c>
      <c r="I10" s="14">
        <v>9</v>
      </c>
      <c r="J10" s="14">
        <v>10</v>
      </c>
    </row>
    <row r="11" spans="1:10" s="74" customFormat="1" ht="13.9" customHeight="1" x14ac:dyDescent="0.3">
      <c r="A11" s="104" t="s">
        <v>7</v>
      </c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s="74" customFormat="1" ht="13.9" customHeight="1" x14ac:dyDescent="0.3">
      <c r="A12" s="15" t="s">
        <v>86</v>
      </c>
      <c r="B12" s="16" t="s">
        <v>8</v>
      </c>
      <c r="C12" s="59">
        <f>C13+C14</f>
        <v>86119045.409999996</v>
      </c>
      <c r="D12" s="59">
        <f>D13+D14</f>
        <v>107350222.70999999</v>
      </c>
      <c r="E12" s="59">
        <f>D12-C12</f>
        <v>21231177.299999997</v>
      </c>
      <c r="F12" s="78">
        <f>(D12/C12)*100</f>
        <v>124.65328917537522</v>
      </c>
      <c r="G12" s="59">
        <f>G13+G14</f>
        <v>86119045.409999996</v>
      </c>
      <c r="H12" s="59">
        <f>H13+H14</f>
        <v>107350222.70999999</v>
      </c>
      <c r="I12" s="59">
        <f>H12-G12</f>
        <v>21231177.299999997</v>
      </c>
      <c r="J12" s="79">
        <f t="shared" ref="J12:J23" si="0">(H12/G12)*100</f>
        <v>124.65328917537522</v>
      </c>
    </row>
    <row r="13" spans="1:10" s="6" customFormat="1" x14ac:dyDescent="0.3">
      <c r="A13" s="17" t="s">
        <v>87</v>
      </c>
      <c r="B13" s="18" t="s">
        <v>9</v>
      </c>
      <c r="C13" s="80">
        <v>86119045.409999996</v>
      </c>
      <c r="D13" s="80">
        <v>107350222.70999999</v>
      </c>
      <c r="E13" s="59">
        <f t="shared" ref="E13:E65" si="1">D13-C13</f>
        <v>21231177.299999997</v>
      </c>
      <c r="F13" s="78">
        <f t="shared" ref="F13:F40" si="2">(D13/C13)*100</f>
        <v>124.65328917537522</v>
      </c>
      <c r="G13" s="81">
        <f>C13</f>
        <v>86119045.409999996</v>
      </c>
      <c r="H13" s="81">
        <f>D13</f>
        <v>107350222.70999999</v>
      </c>
      <c r="I13" s="59">
        <f t="shared" ref="I13:I23" si="3">H13-G13</f>
        <v>21231177.299999997</v>
      </c>
      <c r="J13" s="79">
        <f t="shared" si="0"/>
        <v>124.65328917537522</v>
      </c>
    </row>
    <row r="14" spans="1:10" s="6" customFormat="1" x14ac:dyDescent="0.3">
      <c r="A14" s="19" t="s">
        <v>88</v>
      </c>
      <c r="B14" s="20" t="s">
        <v>10</v>
      </c>
      <c r="C14" s="82">
        <v>0</v>
      </c>
      <c r="D14" s="82">
        <v>0</v>
      </c>
      <c r="E14" s="59">
        <f t="shared" si="1"/>
        <v>0</v>
      </c>
      <c r="F14" s="78" t="e">
        <f t="shared" si="2"/>
        <v>#DIV/0!</v>
      </c>
      <c r="G14" s="81">
        <f>C14</f>
        <v>0</v>
      </c>
      <c r="H14" s="81">
        <f>D14</f>
        <v>0</v>
      </c>
      <c r="I14" s="59">
        <f t="shared" si="3"/>
        <v>0</v>
      </c>
      <c r="J14" s="79" t="e">
        <f t="shared" si="0"/>
        <v>#DIV/0!</v>
      </c>
    </row>
    <row r="15" spans="1:10" s="6" customFormat="1" x14ac:dyDescent="0.3">
      <c r="A15" s="21" t="s">
        <v>89</v>
      </c>
      <c r="B15" s="22" t="s">
        <v>11</v>
      </c>
      <c r="C15" s="83">
        <f>C16</f>
        <v>17155724</v>
      </c>
      <c r="D15" s="83">
        <f>D16</f>
        <v>19291823</v>
      </c>
      <c r="E15" s="84">
        <f t="shared" si="1"/>
        <v>2136099</v>
      </c>
      <c r="F15" s="23">
        <f t="shared" si="2"/>
        <v>112.45123202028664</v>
      </c>
      <c r="G15" s="83">
        <f>G16</f>
        <v>17155724</v>
      </c>
      <c r="H15" s="83">
        <f>H16</f>
        <v>19291823</v>
      </c>
      <c r="I15" s="84">
        <f t="shared" si="3"/>
        <v>2136099</v>
      </c>
      <c r="J15" s="85">
        <f t="shared" si="0"/>
        <v>112.45123202028664</v>
      </c>
    </row>
    <row r="16" spans="1:10" s="6" customFormat="1" ht="44.25" customHeight="1" x14ac:dyDescent="0.3">
      <c r="A16" s="24" t="s">
        <v>12</v>
      </c>
      <c r="B16" s="25" t="s">
        <v>13</v>
      </c>
      <c r="C16" s="86">
        <v>17155724</v>
      </c>
      <c r="D16" s="86">
        <f>19945929.69-234850-419256.69</f>
        <v>19291823</v>
      </c>
      <c r="E16" s="84">
        <f>D16-C16</f>
        <v>2136099</v>
      </c>
      <c r="F16" s="23">
        <f>(D16/C16)*100</f>
        <v>112.45123202028664</v>
      </c>
      <c r="G16" s="86">
        <f>C16</f>
        <v>17155724</v>
      </c>
      <c r="H16" s="86">
        <f>D16</f>
        <v>19291823</v>
      </c>
      <c r="I16" s="59">
        <f>H16-G16</f>
        <v>2136099</v>
      </c>
      <c r="J16" s="79">
        <f>(H16/G16)*100</f>
        <v>112.45123202028664</v>
      </c>
    </row>
    <row r="17" spans="1:10" s="6" customFormat="1" x14ac:dyDescent="0.3">
      <c r="A17" s="87" t="s">
        <v>90</v>
      </c>
      <c r="B17" s="88">
        <v>1030</v>
      </c>
      <c r="C17" s="89">
        <f>C18+C19+C20+C21+C22+C23+C24+C25+C26</f>
        <v>1574477.75</v>
      </c>
      <c r="D17" s="89">
        <f>D18+D19+D20+D21+D22+D23+D24+D25+D26</f>
        <v>5264096.2299999995</v>
      </c>
      <c r="E17" s="59">
        <f t="shared" si="1"/>
        <v>3689618.4799999995</v>
      </c>
      <c r="F17" s="79">
        <f t="shared" si="2"/>
        <v>334.33919469487574</v>
      </c>
      <c r="G17" s="89">
        <f>G18+G19+G20+G21+G22+G23+G24+G25+G26</f>
        <v>1574477.75</v>
      </c>
      <c r="H17" s="89">
        <f>H18+H19+H20+H21+H22+H23+H24+H25+H26</f>
        <v>5264096.2299999995</v>
      </c>
      <c r="I17" s="59">
        <f t="shared" si="3"/>
        <v>3689618.4799999995</v>
      </c>
      <c r="J17" s="79">
        <f t="shared" si="0"/>
        <v>334.33919469487574</v>
      </c>
    </row>
    <row r="18" spans="1:10" s="6" customFormat="1" ht="32.25" x14ac:dyDescent="0.3">
      <c r="A18" s="27" t="s">
        <v>14</v>
      </c>
      <c r="B18" s="28">
        <v>1031</v>
      </c>
      <c r="C18" s="90">
        <v>0</v>
      </c>
      <c r="D18" s="90">
        <f>97050+137800</f>
        <v>234850</v>
      </c>
      <c r="E18" s="59">
        <f t="shared" si="1"/>
        <v>234850</v>
      </c>
      <c r="F18" s="91" t="e">
        <f t="shared" si="2"/>
        <v>#DIV/0!</v>
      </c>
      <c r="G18" s="90">
        <f>C18</f>
        <v>0</v>
      </c>
      <c r="H18" s="90">
        <f>D18</f>
        <v>234850</v>
      </c>
      <c r="I18" s="59">
        <f t="shared" si="3"/>
        <v>234850</v>
      </c>
      <c r="J18" s="79" t="e">
        <f t="shared" si="0"/>
        <v>#DIV/0!</v>
      </c>
    </row>
    <row r="19" spans="1:10" ht="32.25" x14ac:dyDescent="0.3">
      <c r="A19" s="27" t="s">
        <v>15</v>
      </c>
      <c r="B19" s="28">
        <v>1032</v>
      </c>
      <c r="C19" s="90">
        <v>25000</v>
      </c>
      <c r="D19" s="90">
        <v>0</v>
      </c>
      <c r="E19" s="59">
        <f t="shared" si="1"/>
        <v>-25000</v>
      </c>
      <c r="F19" s="78">
        <f t="shared" si="2"/>
        <v>0</v>
      </c>
      <c r="G19" s="90">
        <f t="shared" ref="G19:H26" si="4">C19</f>
        <v>25000</v>
      </c>
      <c r="H19" s="90">
        <f t="shared" si="4"/>
        <v>0</v>
      </c>
      <c r="I19" s="59">
        <f t="shared" si="3"/>
        <v>-25000</v>
      </c>
      <c r="J19" s="79">
        <f t="shared" si="0"/>
        <v>0</v>
      </c>
    </row>
    <row r="20" spans="1:10" x14ac:dyDescent="0.3">
      <c r="A20" s="92" t="s">
        <v>91</v>
      </c>
      <c r="B20" s="28">
        <v>1033</v>
      </c>
      <c r="C20" s="90">
        <v>0</v>
      </c>
      <c r="D20" s="90">
        <v>419256.69</v>
      </c>
      <c r="E20" s="59">
        <f t="shared" si="1"/>
        <v>419256.69</v>
      </c>
      <c r="F20" s="78" t="e">
        <f t="shared" si="2"/>
        <v>#DIV/0!</v>
      </c>
      <c r="G20" s="90">
        <f t="shared" si="4"/>
        <v>0</v>
      </c>
      <c r="H20" s="90">
        <f t="shared" si="4"/>
        <v>419256.69</v>
      </c>
      <c r="I20" s="59">
        <f t="shared" si="3"/>
        <v>419256.69</v>
      </c>
      <c r="J20" s="79" t="e">
        <f t="shared" si="0"/>
        <v>#DIV/0!</v>
      </c>
    </row>
    <row r="21" spans="1:10" x14ac:dyDescent="0.3">
      <c r="A21" s="27" t="s">
        <v>16</v>
      </c>
      <c r="B21" s="28">
        <v>1034</v>
      </c>
      <c r="C21" s="90">
        <v>0</v>
      </c>
      <c r="D21" s="90">
        <v>0</v>
      </c>
      <c r="E21" s="59">
        <f t="shared" si="1"/>
        <v>0</v>
      </c>
      <c r="F21" s="78" t="e">
        <f t="shared" si="2"/>
        <v>#DIV/0!</v>
      </c>
      <c r="G21" s="90">
        <f t="shared" si="4"/>
        <v>0</v>
      </c>
      <c r="H21" s="90">
        <f t="shared" si="4"/>
        <v>0</v>
      </c>
      <c r="I21" s="59">
        <f t="shared" si="3"/>
        <v>0</v>
      </c>
      <c r="J21" s="79" t="e">
        <f t="shared" si="0"/>
        <v>#DIV/0!</v>
      </c>
    </row>
    <row r="22" spans="1:10" x14ac:dyDescent="0.3">
      <c r="A22" s="92" t="s">
        <v>17</v>
      </c>
      <c r="B22" s="28">
        <v>1035</v>
      </c>
      <c r="C22" s="90">
        <v>113300</v>
      </c>
      <c r="D22" s="90">
        <v>295823.46000000002</v>
      </c>
      <c r="E22" s="59">
        <f t="shared" si="1"/>
        <v>182523.46000000002</v>
      </c>
      <c r="F22" s="78">
        <f t="shared" si="2"/>
        <v>261.09749338040598</v>
      </c>
      <c r="G22" s="90">
        <f t="shared" si="4"/>
        <v>113300</v>
      </c>
      <c r="H22" s="90">
        <f t="shared" si="4"/>
        <v>295823.46000000002</v>
      </c>
      <c r="I22" s="59">
        <f t="shared" si="3"/>
        <v>182523.46000000002</v>
      </c>
      <c r="J22" s="79">
        <f t="shared" si="0"/>
        <v>261.09749338040598</v>
      </c>
    </row>
    <row r="23" spans="1:10" x14ac:dyDescent="0.3">
      <c r="A23" s="24" t="s">
        <v>18</v>
      </c>
      <c r="B23" s="28">
        <v>1036</v>
      </c>
      <c r="C23" s="93">
        <v>386177.75</v>
      </c>
      <c r="D23" s="93">
        <v>186429.57</v>
      </c>
      <c r="E23" s="84">
        <f t="shared" si="1"/>
        <v>-199748.18</v>
      </c>
      <c r="F23" s="23">
        <f t="shared" si="2"/>
        <v>48.275585530238345</v>
      </c>
      <c r="G23" s="90">
        <f t="shared" si="4"/>
        <v>386177.75</v>
      </c>
      <c r="H23" s="90">
        <f t="shared" si="4"/>
        <v>186429.57</v>
      </c>
      <c r="I23" s="84">
        <f t="shared" si="3"/>
        <v>-199748.18</v>
      </c>
      <c r="J23" s="85">
        <f t="shared" si="0"/>
        <v>48.275585530238345</v>
      </c>
    </row>
    <row r="24" spans="1:10" x14ac:dyDescent="0.3">
      <c r="A24" s="94" t="s">
        <v>19</v>
      </c>
      <c r="B24" s="95">
        <v>1037</v>
      </c>
      <c r="C24" s="93">
        <v>0</v>
      </c>
      <c r="D24" s="93">
        <v>0</v>
      </c>
      <c r="E24" s="84">
        <f>D24-C24</f>
        <v>0</v>
      </c>
      <c r="F24" s="23" t="e">
        <f>(D24/C24)*100</f>
        <v>#DIV/0!</v>
      </c>
      <c r="G24" s="90">
        <f t="shared" si="4"/>
        <v>0</v>
      </c>
      <c r="H24" s="90">
        <f t="shared" si="4"/>
        <v>0</v>
      </c>
      <c r="I24" s="84">
        <f>H24-G24</f>
        <v>0</v>
      </c>
      <c r="J24" s="85" t="e">
        <f>(H24/G24)*100</f>
        <v>#DIV/0!</v>
      </c>
    </row>
    <row r="25" spans="1:10" x14ac:dyDescent="0.3">
      <c r="A25" s="27" t="s">
        <v>92</v>
      </c>
      <c r="B25" s="28">
        <v>1038</v>
      </c>
      <c r="C25" s="90">
        <v>1050000</v>
      </c>
      <c r="D25" s="90">
        <v>3065680.21</v>
      </c>
      <c r="E25" s="84">
        <f>D25-C25</f>
        <v>2015680.21</v>
      </c>
      <c r="F25" s="23">
        <f>(D25/C25)*100</f>
        <v>291.96954380952383</v>
      </c>
      <c r="G25" s="90">
        <f t="shared" si="4"/>
        <v>1050000</v>
      </c>
      <c r="H25" s="90">
        <f t="shared" si="4"/>
        <v>3065680.21</v>
      </c>
      <c r="I25" s="84">
        <f>H25-G25</f>
        <v>2015680.21</v>
      </c>
      <c r="J25" s="85">
        <f>(H25/G25)*100</f>
        <v>291.96954380952383</v>
      </c>
    </row>
    <row r="26" spans="1:10" s="76" customFormat="1" x14ac:dyDescent="0.3">
      <c r="A26" s="27" t="s">
        <v>93</v>
      </c>
      <c r="B26" s="30">
        <v>1039</v>
      </c>
      <c r="C26" s="28">
        <v>0</v>
      </c>
      <c r="D26" s="29">
        <f>1048100.3+13956</f>
        <v>1062056.3</v>
      </c>
      <c r="E26" s="84">
        <f>D26-C26</f>
        <v>1062056.3</v>
      </c>
      <c r="F26" s="23" t="e">
        <f>(D26/C26)*100</f>
        <v>#DIV/0!</v>
      </c>
      <c r="G26" s="90">
        <f t="shared" si="4"/>
        <v>0</v>
      </c>
      <c r="H26" s="90">
        <f t="shared" si="4"/>
        <v>1062056.3</v>
      </c>
      <c r="I26" s="84">
        <f>H26-G26</f>
        <v>1062056.3</v>
      </c>
      <c r="J26" s="85" t="e">
        <f>(H26/G26)*100</f>
        <v>#DIV/0!</v>
      </c>
    </row>
    <row r="27" spans="1:10" x14ac:dyDescent="0.3">
      <c r="A27" s="107" t="s">
        <v>20</v>
      </c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x14ac:dyDescent="0.3">
      <c r="A28" s="96" t="s">
        <v>21</v>
      </c>
      <c r="B28" s="32">
        <v>1040</v>
      </c>
      <c r="C28" s="52">
        <v>64871245.149999999</v>
      </c>
      <c r="D28" s="52">
        <f>61306762.96+1959405.71</f>
        <v>63266168.670000002</v>
      </c>
      <c r="E28" s="89">
        <f t="shared" si="1"/>
        <v>-1605076.4799999967</v>
      </c>
      <c r="F28" s="91">
        <f t="shared" si="2"/>
        <v>97.525750467270015</v>
      </c>
      <c r="G28" s="97">
        <f>C28</f>
        <v>64871245.149999999</v>
      </c>
      <c r="H28" s="97">
        <f>D28</f>
        <v>63266168.670000002</v>
      </c>
      <c r="I28" s="89">
        <f t="shared" ref="I28:I40" si="5">H28-G28</f>
        <v>-1605076.4799999967</v>
      </c>
      <c r="J28" s="98">
        <f t="shared" ref="J28:J40" si="6">(H28/G28)*100</f>
        <v>97.525750467270015</v>
      </c>
    </row>
    <row r="29" spans="1:10" x14ac:dyDescent="0.3">
      <c r="A29" s="31" t="s">
        <v>22</v>
      </c>
      <c r="B29" s="33">
        <v>1050</v>
      </c>
      <c r="C29" s="51">
        <v>13691226.880000001</v>
      </c>
      <c r="D29" s="51">
        <v>13350536.08</v>
      </c>
      <c r="E29" s="59">
        <f t="shared" si="1"/>
        <v>-340690.80000000075</v>
      </c>
      <c r="F29" s="78">
        <f t="shared" si="2"/>
        <v>97.511612341347742</v>
      </c>
      <c r="G29" s="97">
        <f t="shared" ref="G29:H38" si="7">C29</f>
        <v>13691226.880000001</v>
      </c>
      <c r="H29" s="97">
        <f t="shared" si="7"/>
        <v>13350536.08</v>
      </c>
      <c r="I29" s="59">
        <f t="shared" si="5"/>
        <v>-340690.80000000075</v>
      </c>
      <c r="J29" s="79">
        <f t="shared" si="6"/>
        <v>97.511612341347742</v>
      </c>
    </row>
    <row r="30" spans="1:10" x14ac:dyDescent="0.3">
      <c r="A30" s="31" t="s">
        <v>23</v>
      </c>
      <c r="B30" s="33">
        <v>1060</v>
      </c>
      <c r="C30" s="51">
        <v>1200000</v>
      </c>
      <c r="D30" s="51">
        <v>229135.49</v>
      </c>
      <c r="E30" s="59">
        <f t="shared" si="1"/>
        <v>-970864.51</v>
      </c>
      <c r="F30" s="78">
        <f t="shared" si="2"/>
        <v>19.094624166666666</v>
      </c>
      <c r="G30" s="97">
        <f t="shared" si="7"/>
        <v>1200000</v>
      </c>
      <c r="H30" s="97">
        <f t="shared" si="7"/>
        <v>229135.49</v>
      </c>
      <c r="I30" s="59">
        <f t="shared" si="5"/>
        <v>-970864.51</v>
      </c>
      <c r="J30" s="79">
        <f t="shared" si="6"/>
        <v>19.094624166666666</v>
      </c>
    </row>
    <row r="31" spans="1:10" x14ac:dyDescent="0.3">
      <c r="A31" s="31" t="s">
        <v>24</v>
      </c>
      <c r="B31" s="33">
        <v>1070</v>
      </c>
      <c r="C31" s="51">
        <v>13040547.380000001</v>
      </c>
      <c r="D31" s="51">
        <v>17507633.27</v>
      </c>
      <c r="E31" s="59">
        <f t="shared" si="1"/>
        <v>4467085.8899999987</v>
      </c>
      <c r="F31" s="78">
        <f t="shared" si="2"/>
        <v>134.25535569811333</v>
      </c>
      <c r="G31" s="97">
        <f t="shared" si="7"/>
        <v>13040547.380000001</v>
      </c>
      <c r="H31" s="97">
        <f t="shared" si="7"/>
        <v>17507633.27</v>
      </c>
      <c r="I31" s="59">
        <f t="shared" si="5"/>
        <v>4467085.8899999987</v>
      </c>
      <c r="J31" s="79">
        <f t="shared" si="6"/>
        <v>134.25535569811333</v>
      </c>
    </row>
    <row r="32" spans="1:10" x14ac:dyDescent="0.3">
      <c r="A32" s="31" t="s">
        <v>25</v>
      </c>
      <c r="B32" s="33">
        <v>1080</v>
      </c>
      <c r="C32" s="51">
        <v>750000</v>
      </c>
      <c r="D32" s="51">
        <f>1501654.95+380304.77</f>
        <v>1881959.72</v>
      </c>
      <c r="E32" s="59">
        <f t="shared" si="1"/>
        <v>1131959.72</v>
      </c>
      <c r="F32" s="78">
        <f t="shared" si="2"/>
        <v>250.92796266666667</v>
      </c>
      <c r="G32" s="97">
        <f t="shared" si="7"/>
        <v>750000</v>
      </c>
      <c r="H32" s="97">
        <f t="shared" si="7"/>
        <v>1881959.72</v>
      </c>
      <c r="I32" s="59">
        <f t="shared" si="5"/>
        <v>1131959.72</v>
      </c>
      <c r="J32" s="79">
        <f t="shared" si="6"/>
        <v>250.92796266666667</v>
      </c>
    </row>
    <row r="33" spans="1:10" x14ac:dyDescent="0.3">
      <c r="A33" s="31" t="s">
        <v>26</v>
      </c>
      <c r="B33" s="33">
        <v>1090</v>
      </c>
      <c r="C33" s="51">
        <v>2500000</v>
      </c>
      <c r="D33" s="51">
        <f>4000300.96+7597.14+3472.81+220971</f>
        <v>4232341.91</v>
      </c>
      <c r="E33" s="59">
        <f t="shared" si="1"/>
        <v>1732341.9100000001</v>
      </c>
      <c r="F33" s="78">
        <f t="shared" si="2"/>
        <v>169.29367640000001</v>
      </c>
      <c r="G33" s="97">
        <f t="shared" si="7"/>
        <v>2500000</v>
      </c>
      <c r="H33" s="97">
        <f t="shared" si="7"/>
        <v>4232341.91</v>
      </c>
      <c r="I33" s="59">
        <f t="shared" si="5"/>
        <v>1732341.9100000001</v>
      </c>
      <c r="J33" s="79">
        <f t="shared" si="6"/>
        <v>169.29367640000001</v>
      </c>
    </row>
    <row r="34" spans="1:10" x14ac:dyDescent="0.3">
      <c r="A34" s="31" t="s">
        <v>27</v>
      </c>
      <c r="B34" s="33">
        <v>1100</v>
      </c>
      <c r="C34" s="51">
        <v>0</v>
      </c>
      <c r="D34" s="51">
        <v>0</v>
      </c>
      <c r="E34" s="59">
        <f t="shared" si="1"/>
        <v>0</v>
      </c>
      <c r="F34" s="78" t="e">
        <f t="shared" si="2"/>
        <v>#DIV/0!</v>
      </c>
      <c r="G34" s="97">
        <f t="shared" si="7"/>
        <v>0</v>
      </c>
      <c r="H34" s="97">
        <f t="shared" si="7"/>
        <v>0</v>
      </c>
      <c r="I34" s="59">
        <f t="shared" si="5"/>
        <v>0</v>
      </c>
      <c r="J34" s="79" t="e">
        <f t="shared" si="6"/>
        <v>#DIV/0!</v>
      </c>
    </row>
    <row r="35" spans="1:10" x14ac:dyDescent="0.3">
      <c r="A35" s="31" t="s">
        <v>28</v>
      </c>
      <c r="B35" s="33">
        <v>1110</v>
      </c>
      <c r="C35" s="51">
        <v>7600000</v>
      </c>
      <c r="D35" s="51">
        <v>4452280.4400000004</v>
      </c>
      <c r="E35" s="59">
        <f t="shared" si="1"/>
        <v>-3147719.5599999996</v>
      </c>
      <c r="F35" s="78">
        <f t="shared" si="2"/>
        <v>58.582637368421054</v>
      </c>
      <c r="G35" s="97">
        <f t="shared" si="7"/>
        <v>7600000</v>
      </c>
      <c r="H35" s="97">
        <f t="shared" si="7"/>
        <v>4452280.4400000004</v>
      </c>
      <c r="I35" s="59">
        <f t="shared" si="5"/>
        <v>-3147719.5599999996</v>
      </c>
      <c r="J35" s="79">
        <f t="shared" si="6"/>
        <v>58.582637368421054</v>
      </c>
    </row>
    <row r="36" spans="1:10" ht="31.5" x14ac:dyDescent="0.3">
      <c r="A36" s="34" t="s">
        <v>29</v>
      </c>
      <c r="B36" s="33">
        <v>1120</v>
      </c>
      <c r="C36" s="51">
        <v>0</v>
      </c>
      <c r="D36" s="51">
        <v>0</v>
      </c>
      <c r="E36" s="59">
        <f t="shared" si="1"/>
        <v>0</v>
      </c>
      <c r="F36" s="78" t="e">
        <f t="shared" si="2"/>
        <v>#DIV/0!</v>
      </c>
      <c r="G36" s="97">
        <f t="shared" si="7"/>
        <v>0</v>
      </c>
      <c r="H36" s="97">
        <f t="shared" si="7"/>
        <v>0</v>
      </c>
      <c r="I36" s="59">
        <f t="shared" si="5"/>
        <v>0</v>
      </c>
      <c r="J36" s="79" t="e">
        <f t="shared" si="6"/>
        <v>#DIV/0!</v>
      </c>
    </row>
    <row r="37" spans="1:10" x14ac:dyDescent="0.3">
      <c r="A37" s="34" t="s">
        <v>30</v>
      </c>
      <c r="B37" s="33">
        <v>1130</v>
      </c>
      <c r="C37" s="51">
        <v>146227.75</v>
      </c>
      <c r="D37" s="51">
        <v>124517.44</v>
      </c>
      <c r="E37" s="59">
        <f t="shared" si="1"/>
        <v>-21710.309999999998</v>
      </c>
      <c r="F37" s="78">
        <f t="shared" si="2"/>
        <v>85.153084828290119</v>
      </c>
      <c r="G37" s="97">
        <f t="shared" si="7"/>
        <v>146227.75</v>
      </c>
      <c r="H37" s="97">
        <f t="shared" si="7"/>
        <v>124517.44</v>
      </c>
      <c r="I37" s="59">
        <f t="shared" si="5"/>
        <v>-21710.309999999998</v>
      </c>
      <c r="J37" s="79">
        <f t="shared" si="6"/>
        <v>85.153084828290119</v>
      </c>
    </row>
    <row r="38" spans="1:10" x14ac:dyDescent="0.3">
      <c r="A38" s="31" t="s">
        <v>31</v>
      </c>
      <c r="B38" s="33">
        <v>1140</v>
      </c>
      <c r="C38" s="51">
        <v>1050000</v>
      </c>
      <c r="D38" s="51">
        <f>3710670.21+10559+13956</f>
        <v>3735185.21</v>
      </c>
      <c r="E38" s="59">
        <f t="shared" si="1"/>
        <v>2685185.21</v>
      </c>
      <c r="F38" s="78">
        <f t="shared" si="2"/>
        <v>355.73192476190474</v>
      </c>
      <c r="G38" s="97">
        <f t="shared" si="7"/>
        <v>1050000</v>
      </c>
      <c r="H38" s="97">
        <f t="shared" si="7"/>
        <v>3735185.21</v>
      </c>
      <c r="I38" s="59">
        <f t="shared" si="5"/>
        <v>2685185.21</v>
      </c>
      <c r="J38" s="79">
        <f t="shared" si="6"/>
        <v>355.73192476190474</v>
      </c>
    </row>
    <row r="39" spans="1:10" x14ac:dyDescent="0.3">
      <c r="A39" s="35" t="s">
        <v>32</v>
      </c>
      <c r="B39" s="36">
        <v>1170</v>
      </c>
      <c r="C39" s="81">
        <f>C12+C15+C17+C42+C53</f>
        <v>104849247.16</v>
      </c>
      <c r="D39" s="81">
        <f>D12+D15+D17+D42+D53</f>
        <v>131906141.94</v>
      </c>
      <c r="E39" s="59">
        <f t="shared" si="1"/>
        <v>27056894.780000001</v>
      </c>
      <c r="F39" s="78">
        <f t="shared" si="2"/>
        <v>125.80552127256685</v>
      </c>
      <c r="G39" s="81">
        <f>G12+G15+G17+G42+G53</f>
        <v>104849247.16</v>
      </c>
      <c r="H39" s="81">
        <f>H12+H15+H17+H42+H53</f>
        <v>131906141.94</v>
      </c>
      <c r="I39" s="59">
        <f t="shared" si="5"/>
        <v>27056894.780000001</v>
      </c>
      <c r="J39" s="79">
        <f t="shared" si="6"/>
        <v>125.80552127256685</v>
      </c>
    </row>
    <row r="40" spans="1:10" x14ac:dyDescent="0.3">
      <c r="A40" s="35" t="s">
        <v>33</v>
      </c>
      <c r="B40" s="36">
        <v>1180</v>
      </c>
      <c r="C40" s="81">
        <f>C28+C29+C30+C31+C32+C33+C34+C35+C36+C37+C38+C45+C58</f>
        <v>104849247.16</v>
      </c>
      <c r="D40" s="81">
        <f>D28+D29+D30+D31+D32+D33+D34+D35+D36+D37+D38+D45+D58</f>
        <v>108779758.22999997</v>
      </c>
      <c r="E40" s="59">
        <f t="shared" si="1"/>
        <v>3930511.0699999779</v>
      </c>
      <c r="F40" s="78">
        <f t="shared" si="2"/>
        <v>103.74872607716679</v>
      </c>
      <c r="G40" s="81">
        <f>G28+G29+G30+G31+G32+G33+G34+G35+G36+G37+G38+G45+G58</f>
        <v>104849247.16</v>
      </c>
      <c r="H40" s="81">
        <f>H28+H29+H30+H31+H32+H33+H34+H35+H36+H37+H38+H45+H58</f>
        <v>108779758.22999997</v>
      </c>
      <c r="I40" s="59">
        <f t="shared" si="5"/>
        <v>3930511.0699999779</v>
      </c>
      <c r="J40" s="79">
        <f t="shared" si="6"/>
        <v>103.74872607716679</v>
      </c>
    </row>
    <row r="41" spans="1:10" x14ac:dyDescent="0.3">
      <c r="A41" s="108" t="s">
        <v>34</v>
      </c>
      <c r="B41" s="109"/>
      <c r="C41" s="109"/>
      <c r="D41" s="109"/>
      <c r="E41" s="109"/>
      <c r="F41" s="109"/>
      <c r="G41" s="109"/>
      <c r="H41" s="109"/>
      <c r="I41" s="109"/>
      <c r="J41" s="110"/>
    </row>
    <row r="42" spans="1:10" x14ac:dyDescent="0.3">
      <c r="A42" s="37" t="s">
        <v>35</v>
      </c>
      <c r="B42" s="26">
        <v>2010</v>
      </c>
      <c r="C42" s="59">
        <f>C43+C44</f>
        <v>0</v>
      </c>
      <c r="D42" s="59">
        <f>D43+D44</f>
        <v>0</v>
      </c>
      <c r="E42" s="59">
        <f t="shared" si="1"/>
        <v>0</v>
      </c>
      <c r="F42" s="78" t="e">
        <f t="shared" ref="F42:F51" si="8">(D42/C42)*100</f>
        <v>#DIV/0!</v>
      </c>
      <c r="G42" s="59">
        <f>G43+G44</f>
        <v>0</v>
      </c>
      <c r="H42" s="59">
        <f>H43+H44</f>
        <v>0</v>
      </c>
      <c r="I42" s="59">
        <f t="shared" ref="I42:I51" si="9">H42-G42</f>
        <v>0</v>
      </c>
      <c r="J42" s="79" t="e">
        <f t="shared" ref="J42:J51" si="10">(H42/G42)*100</f>
        <v>#DIV/0!</v>
      </c>
    </row>
    <row r="43" spans="1:10" ht="31.5" x14ac:dyDescent="0.3">
      <c r="A43" s="47" t="s">
        <v>94</v>
      </c>
      <c r="B43" s="28">
        <v>2011</v>
      </c>
      <c r="C43" s="59"/>
      <c r="D43" s="59"/>
      <c r="E43" s="59">
        <f t="shared" si="1"/>
        <v>0</v>
      </c>
      <c r="F43" s="78" t="e">
        <f t="shared" si="8"/>
        <v>#DIV/0!</v>
      </c>
      <c r="G43" s="59"/>
      <c r="H43" s="59"/>
      <c r="I43" s="59">
        <f t="shared" si="9"/>
        <v>0</v>
      </c>
      <c r="J43" s="79" t="e">
        <f t="shared" si="10"/>
        <v>#DIV/0!</v>
      </c>
    </row>
    <row r="44" spans="1:10" x14ac:dyDescent="0.3">
      <c r="A44" s="47" t="s">
        <v>36</v>
      </c>
      <c r="B44" s="28">
        <v>2012</v>
      </c>
      <c r="C44" s="59"/>
      <c r="D44" s="59"/>
      <c r="E44" s="59">
        <f t="shared" si="1"/>
        <v>0</v>
      </c>
      <c r="F44" s="78" t="e">
        <f t="shared" si="8"/>
        <v>#DIV/0!</v>
      </c>
      <c r="G44" s="59"/>
      <c r="H44" s="59"/>
      <c r="I44" s="59">
        <f t="shared" si="9"/>
        <v>0</v>
      </c>
      <c r="J44" s="79" t="e">
        <f t="shared" si="10"/>
        <v>#DIV/0!</v>
      </c>
    </row>
    <row r="45" spans="1:10" x14ac:dyDescent="0.3">
      <c r="A45" s="37" t="s">
        <v>37</v>
      </c>
      <c r="B45" s="38">
        <v>3010</v>
      </c>
      <c r="C45" s="99">
        <f>C46+C47+C48+C49+C50+C51</f>
        <v>0</v>
      </c>
      <c r="D45" s="99">
        <f>D46+D47+D48+D49+D50+D51</f>
        <v>0</v>
      </c>
      <c r="E45" s="59">
        <f t="shared" si="1"/>
        <v>0</v>
      </c>
      <c r="F45" s="78" t="e">
        <f t="shared" si="8"/>
        <v>#DIV/0!</v>
      </c>
      <c r="G45" s="99">
        <f>G46+G47+G48+G49+G50+G51</f>
        <v>0</v>
      </c>
      <c r="H45" s="99">
        <f>H46+H47+H48+H49+H50+H51</f>
        <v>0</v>
      </c>
      <c r="I45" s="59">
        <f t="shared" si="9"/>
        <v>0</v>
      </c>
      <c r="J45" s="79" t="e">
        <f t="shared" si="10"/>
        <v>#DIV/0!</v>
      </c>
    </row>
    <row r="46" spans="1:10" x14ac:dyDescent="0.3">
      <c r="A46" s="100" t="s">
        <v>38</v>
      </c>
      <c r="B46" s="33">
        <v>3011</v>
      </c>
      <c r="C46" s="51"/>
      <c r="D46" s="51"/>
      <c r="E46" s="59">
        <f t="shared" si="1"/>
        <v>0</v>
      </c>
      <c r="F46" s="78" t="e">
        <f t="shared" si="8"/>
        <v>#DIV/0!</v>
      </c>
      <c r="G46" s="53"/>
      <c r="H46" s="54"/>
      <c r="I46" s="59">
        <f t="shared" si="9"/>
        <v>0</v>
      </c>
      <c r="J46" s="79" t="e">
        <f t="shared" si="10"/>
        <v>#DIV/0!</v>
      </c>
    </row>
    <row r="47" spans="1:10" x14ac:dyDescent="0.3">
      <c r="A47" s="100" t="s">
        <v>95</v>
      </c>
      <c r="B47" s="33">
        <v>3012</v>
      </c>
      <c r="C47" s="51"/>
      <c r="D47" s="51"/>
      <c r="E47" s="59">
        <f t="shared" si="1"/>
        <v>0</v>
      </c>
      <c r="F47" s="78" t="e">
        <f t="shared" si="8"/>
        <v>#DIV/0!</v>
      </c>
      <c r="G47" s="53"/>
      <c r="H47" s="54"/>
      <c r="I47" s="59">
        <f t="shared" si="9"/>
        <v>0</v>
      </c>
      <c r="J47" s="79" t="e">
        <f t="shared" si="10"/>
        <v>#DIV/0!</v>
      </c>
    </row>
    <row r="48" spans="1:10" x14ac:dyDescent="0.3">
      <c r="A48" s="100" t="s">
        <v>96</v>
      </c>
      <c r="B48" s="33">
        <v>3013</v>
      </c>
      <c r="C48" s="51"/>
      <c r="D48" s="51"/>
      <c r="E48" s="59">
        <f t="shared" si="1"/>
        <v>0</v>
      </c>
      <c r="F48" s="78" t="e">
        <f t="shared" si="8"/>
        <v>#DIV/0!</v>
      </c>
      <c r="G48" s="53"/>
      <c r="H48" s="54"/>
      <c r="I48" s="59">
        <f t="shared" si="9"/>
        <v>0</v>
      </c>
      <c r="J48" s="79" t="e">
        <f t="shared" si="10"/>
        <v>#DIV/0!</v>
      </c>
    </row>
    <row r="49" spans="1:10" x14ac:dyDescent="0.3">
      <c r="A49" s="100" t="s">
        <v>97</v>
      </c>
      <c r="B49" s="33">
        <v>3014</v>
      </c>
      <c r="C49" s="51"/>
      <c r="D49" s="51"/>
      <c r="E49" s="59">
        <f t="shared" si="1"/>
        <v>0</v>
      </c>
      <c r="F49" s="78" t="e">
        <f t="shared" si="8"/>
        <v>#DIV/0!</v>
      </c>
      <c r="G49" s="53"/>
      <c r="H49" s="54"/>
      <c r="I49" s="59">
        <f t="shared" si="9"/>
        <v>0</v>
      </c>
      <c r="J49" s="79" t="e">
        <f t="shared" si="10"/>
        <v>#DIV/0!</v>
      </c>
    </row>
    <row r="50" spans="1:10" ht="31.5" x14ac:dyDescent="0.3">
      <c r="A50" s="100" t="s">
        <v>39</v>
      </c>
      <c r="B50" s="33">
        <v>3015</v>
      </c>
      <c r="C50" s="51"/>
      <c r="D50" s="51"/>
      <c r="E50" s="59">
        <f t="shared" si="1"/>
        <v>0</v>
      </c>
      <c r="F50" s="78" t="e">
        <f t="shared" si="8"/>
        <v>#DIV/0!</v>
      </c>
      <c r="G50" s="53"/>
      <c r="H50" s="54"/>
      <c r="I50" s="59">
        <f t="shared" si="9"/>
        <v>0</v>
      </c>
      <c r="J50" s="79" t="e">
        <f t="shared" si="10"/>
        <v>#DIV/0!</v>
      </c>
    </row>
    <row r="51" spans="1:10" x14ac:dyDescent="0.3">
      <c r="A51" s="100" t="s">
        <v>40</v>
      </c>
      <c r="B51" s="33">
        <v>3016</v>
      </c>
      <c r="C51" s="51"/>
      <c r="D51" s="51"/>
      <c r="E51" s="59">
        <f t="shared" si="1"/>
        <v>0</v>
      </c>
      <c r="F51" s="78" t="e">
        <f t="shared" si="8"/>
        <v>#DIV/0!</v>
      </c>
      <c r="G51" s="53"/>
      <c r="H51" s="54"/>
      <c r="I51" s="59">
        <f t="shared" si="9"/>
        <v>0</v>
      </c>
      <c r="J51" s="79" t="e">
        <f t="shared" si="10"/>
        <v>#DIV/0!</v>
      </c>
    </row>
    <row r="52" spans="1:10" x14ac:dyDescent="0.3">
      <c r="A52" s="108" t="s">
        <v>41</v>
      </c>
      <c r="B52" s="109"/>
      <c r="C52" s="109"/>
      <c r="D52" s="109"/>
      <c r="E52" s="109"/>
      <c r="F52" s="109"/>
      <c r="G52" s="109"/>
      <c r="H52" s="109"/>
      <c r="I52" s="109"/>
      <c r="J52" s="111"/>
    </row>
    <row r="53" spans="1:10" x14ac:dyDescent="0.3">
      <c r="A53" s="39" t="s">
        <v>42</v>
      </c>
      <c r="B53" s="26">
        <v>4010</v>
      </c>
      <c r="C53" s="101">
        <f>C54+C55+C56+C57</f>
        <v>0</v>
      </c>
      <c r="D53" s="101">
        <f>D54+D55+D56+D57</f>
        <v>0</v>
      </c>
      <c r="E53" s="59">
        <f t="shared" si="1"/>
        <v>0</v>
      </c>
      <c r="F53" s="78" t="e">
        <f t="shared" ref="F53:F62" si="11">(D53/C53)*100</f>
        <v>#DIV/0!</v>
      </c>
      <c r="G53" s="101">
        <f>G54+G55+G56+G57</f>
        <v>0</v>
      </c>
      <c r="H53" s="101">
        <f>H54+H55+H56+H57</f>
        <v>0</v>
      </c>
      <c r="I53" s="59">
        <f t="shared" ref="I53:I62" si="12">H53-G53</f>
        <v>0</v>
      </c>
      <c r="J53" s="79" t="e">
        <f t="shared" ref="J53:J62" si="13">(H53/G53)*100</f>
        <v>#DIV/0!</v>
      </c>
    </row>
    <row r="54" spans="1:10" x14ac:dyDescent="0.3">
      <c r="A54" s="31" t="s">
        <v>43</v>
      </c>
      <c r="B54" s="32">
        <v>4011</v>
      </c>
      <c r="C54" s="51"/>
      <c r="D54" s="51"/>
      <c r="E54" s="59">
        <f t="shared" si="1"/>
        <v>0</v>
      </c>
      <c r="F54" s="78" t="e">
        <f t="shared" si="11"/>
        <v>#DIV/0!</v>
      </c>
      <c r="G54" s="53"/>
      <c r="H54" s="54"/>
      <c r="I54" s="59">
        <f t="shared" si="12"/>
        <v>0</v>
      </c>
      <c r="J54" s="79" t="e">
        <f t="shared" si="13"/>
        <v>#DIV/0!</v>
      </c>
    </row>
    <row r="55" spans="1:10" x14ac:dyDescent="0.3">
      <c r="A55" s="31" t="s">
        <v>44</v>
      </c>
      <c r="B55" s="33">
        <v>4012</v>
      </c>
      <c r="C55" s="51"/>
      <c r="D55" s="51"/>
      <c r="E55" s="59">
        <f t="shared" si="1"/>
        <v>0</v>
      </c>
      <c r="F55" s="78" t="e">
        <f t="shared" si="11"/>
        <v>#DIV/0!</v>
      </c>
      <c r="G55" s="53"/>
      <c r="H55" s="54"/>
      <c r="I55" s="59">
        <f t="shared" si="12"/>
        <v>0</v>
      </c>
      <c r="J55" s="79" t="e">
        <f t="shared" si="13"/>
        <v>#DIV/0!</v>
      </c>
    </row>
    <row r="56" spans="1:10" x14ac:dyDescent="0.3">
      <c r="A56" s="31" t="s">
        <v>45</v>
      </c>
      <c r="B56" s="33">
        <v>4013</v>
      </c>
      <c r="C56" s="51"/>
      <c r="D56" s="51"/>
      <c r="E56" s="59">
        <f t="shared" si="1"/>
        <v>0</v>
      </c>
      <c r="F56" s="78" t="e">
        <f t="shared" si="11"/>
        <v>#DIV/0!</v>
      </c>
      <c r="G56" s="53"/>
      <c r="H56" s="54"/>
      <c r="I56" s="59">
        <f t="shared" si="12"/>
        <v>0</v>
      </c>
      <c r="J56" s="79" t="e">
        <f t="shared" si="13"/>
        <v>#DIV/0!</v>
      </c>
    </row>
    <row r="57" spans="1:10" x14ac:dyDescent="0.3">
      <c r="A57" s="31" t="s">
        <v>46</v>
      </c>
      <c r="B57" s="33">
        <v>4020</v>
      </c>
      <c r="C57" s="51"/>
      <c r="D57" s="51"/>
      <c r="E57" s="59">
        <f t="shared" si="1"/>
        <v>0</v>
      </c>
      <c r="F57" s="78" t="e">
        <f t="shared" si="11"/>
        <v>#DIV/0!</v>
      </c>
      <c r="G57" s="53"/>
      <c r="H57" s="54"/>
      <c r="I57" s="59">
        <f t="shared" si="12"/>
        <v>0</v>
      </c>
      <c r="J57" s="79" t="e">
        <f t="shared" si="13"/>
        <v>#DIV/0!</v>
      </c>
    </row>
    <row r="58" spans="1:10" x14ac:dyDescent="0.3">
      <c r="A58" s="35" t="s">
        <v>47</v>
      </c>
      <c r="B58" s="36">
        <v>4030</v>
      </c>
      <c r="C58" s="81">
        <f>C59+C60+C61+C62</f>
        <v>0</v>
      </c>
      <c r="D58" s="81">
        <f>D59+D60+D61+D62</f>
        <v>0</v>
      </c>
      <c r="E58" s="59">
        <f t="shared" si="1"/>
        <v>0</v>
      </c>
      <c r="F58" s="78" t="e">
        <f t="shared" si="11"/>
        <v>#DIV/0!</v>
      </c>
      <c r="G58" s="81">
        <f>G59+G60+G61+G62</f>
        <v>0</v>
      </c>
      <c r="H58" s="81">
        <f>H59+H60+H61+H62</f>
        <v>0</v>
      </c>
      <c r="I58" s="59">
        <f t="shared" si="12"/>
        <v>0</v>
      </c>
      <c r="J58" s="79" t="e">
        <f t="shared" si="13"/>
        <v>#DIV/0!</v>
      </c>
    </row>
    <row r="59" spans="1:10" x14ac:dyDescent="0.3">
      <c r="A59" s="31" t="s">
        <v>43</v>
      </c>
      <c r="B59" s="33">
        <v>4031</v>
      </c>
      <c r="C59" s="51"/>
      <c r="D59" s="51"/>
      <c r="E59" s="59">
        <f t="shared" si="1"/>
        <v>0</v>
      </c>
      <c r="F59" s="78" t="e">
        <f t="shared" si="11"/>
        <v>#DIV/0!</v>
      </c>
      <c r="G59" s="53"/>
      <c r="H59" s="54"/>
      <c r="I59" s="59">
        <f t="shared" si="12"/>
        <v>0</v>
      </c>
      <c r="J59" s="79" t="e">
        <f t="shared" si="13"/>
        <v>#DIV/0!</v>
      </c>
    </row>
    <row r="60" spans="1:10" x14ac:dyDescent="0.3">
      <c r="A60" s="31" t="s">
        <v>44</v>
      </c>
      <c r="B60" s="33">
        <v>4032</v>
      </c>
      <c r="C60" s="51"/>
      <c r="D60" s="51"/>
      <c r="E60" s="59">
        <f t="shared" si="1"/>
        <v>0</v>
      </c>
      <c r="F60" s="78" t="e">
        <f t="shared" si="11"/>
        <v>#DIV/0!</v>
      </c>
      <c r="G60" s="53"/>
      <c r="H60" s="54"/>
      <c r="I60" s="59">
        <f t="shared" si="12"/>
        <v>0</v>
      </c>
      <c r="J60" s="79" t="e">
        <f t="shared" si="13"/>
        <v>#DIV/0!</v>
      </c>
    </row>
    <row r="61" spans="1:10" x14ac:dyDescent="0.3">
      <c r="A61" s="31" t="s">
        <v>45</v>
      </c>
      <c r="B61" s="33">
        <v>4033</v>
      </c>
      <c r="C61" s="51"/>
      <c r="D61" s="51"/>
      <c r="E61" s="59">
        <f t="shared" si="1"/>
        <v>0</v>
      </c>
      <c r="F61" s="78" t="e">
        <f t="shared" si="11"/>
        <v>#DIV/0!</v>
      </c>
      <c r="G61" s="53"/>
      <c r="H61" s="54"/>
      <c r="I61" s="59">
        <f t="shared" si="12"/>
        <v>0</v>
      </c>
      <c r="J61" s="79" t="e">
        <f t="shared" si="13"/>
        <v>#DIV/0!</v>
      </c>
    </row>
    <row r="62" spans="1:10" x14ac:dyDescent="0.3">
      <c r="A62" s="34" t="s">
        <v>48</v>
      </c>
      <c r="B62" s="33">
        <v>4040</v>
      </c>
      <c r="C62" s="51"/>
      <c r="D62" s="51"/>
      <c r="E62" s="59">
        <f t="shared" si="1"/>
        <v>0</v>
      </c>
      <c r="F62" s="78" t="e">
        <f t="shared" si="11"/>
        <v>#DIV/0!</v>
      </c>
      <c r="G62" s="53"/>
      <c r="H62" s="54"/>
      <c r="I62" s="59">
        <f t="shared" si="12"/>
        <v>0</v>
      </c>
      <c r="J62" s="79" t="e">
        <f t="shared" si="13"/>
        <v>#DIV/0!</v>
      </c>
    </row>
    <row r="63" spans="1:10" x14ac:dyDescent="0.3">
      <c r="A63" s="112" t="s">
        <v>49</v>
      </c>
      <c r="B63" s="113"/>
      <c r="C63" s="113"/>
      <c r="D63" s="113"/>
      <c r="E63" s="113"/>
      <c r="F63" s="113"/>
      <c r="G63" s="113"/>
      <c r="H63" s="113"/>
      <c r="I63" s="113"/>
      <c r="J63" s="114"/>
    </row>
    <row r="64" spans="1:10" x14ac:dyDescent="0.3">
      <c r="A64" s="40" t="s">
        <v>50</v>
      </c>
      <c r="B64" s="26">
        <v>5010</v>
      </c>
      <c r="C64" s="59">
        <f>C39-C40</f>
        <v>0</v>
      </c>
      <c r="D64" s="59">
        <f>D39-D40</f>
        <v>23126383.710000023</v>
      </c>
      <c r="E64" s="59">
        <f t="shared" si="1"/>
        <v>23126383.710000023</v>
      </c>
      <c r="F64" s="78" t="e">
        <f>(D64/C64)*100</f>
        <v>#DIV/0!</v>
      </c>
      <c r="G64" s="59">
        <f>G39-G40</f>
        <v>0</v>
      </c>
      <c r="H64" s="79">
        <f>H39-H40</f>
        <v>23126383.710000023</v>
      </c>
      <c r="I64" s="79">
        <f>H64-G64</f>
        <v>23126383.710000023</v>
      </c>
      <c r="J64" s="79" t="e">
        <f>(H64/G64)*100</f>
        <v>#DIV/0!</v>
      </c>
    </row>
    <row r="65" spans="1:10" x14ac:dyDescent="0.3">
      <c r="A65" s="41" t="s">
        <v>51</v>
      </c>
      <c r="B65" s="28">
        <v>5011</v>
      </c>
      <c r="C65" s="59">
        <f>C64-C66</f>
        <v>0</v>
      </c>
      <c r="D65" s="59">
        <f>D64-D66</f>
        <v>23126383.710000023</v>
      </c>
      <c r="E65" s="59">
        <f t="shared" si="1"/>
        <v>23126383.710000023</v>
      </c>
      <c r="F65" s="78" t="e">
        <f>(D65/C65)*100</f>
        <v>#DIV/0!</v>
      </c>
      <c r="G65" s="59">
        <f>G64-G66</f>
        <v>0</v>
      </c>
      <c r="H65" s="79">
        <f>H64-H66</f>
        <v>23126383.710000023</v>
      </c>
      <c r="I65" s="79">
        <f>H65-G65</f>
        <v>23126383.710000023</v>
      </c>
      <c r="J65" s="79" t="e">
        <f>(H65/G65)*100</f>
        <v>#DIV/0!</v>
      </c>
    </row>
    <row r="66" spans="1:10" x14ac:dyDescent="0.3">
      <c r="A66" s="42" t="s">
        <v>52</v>
      </c>
      <c r="B66" s="28">
        <v>5012</v>
      </c>
      <c r="C66" s="59"/>
      <c r="D66" s="59"/>
      <c r="E66" s="59"/>
      <c r="F66" s="78" t="e">
        <f>(D66/C66)*100</f>
        <v>#DIV/0!</v>
      </c>
      <c r="G66" s="59"/>
      <c r="H66" s="60"/>
      <c r="I66" s="60"/>
      <c r="J66" s="79" t="e">
        <f>(H66/G66)*100</f>
        <v>#DIV/0!</v>
      </c>
    </row>
    <row r="67" spans="1:10" x14ac:dyDescent="0.3">
      <c r="A67" s="108" t="s">
        <v>53</v>
      </c>
      <c r="B67" s="109"/>
      <c r="C67" s="109"/>
      <c r="D67" s="109"/>
      <c r="E67" s="109"/>
      <c r="F67" s="109"/>
      <c r="G67" s="109"/>
      <c r="H67" s="109"/>
      <c r="I67" s="109"/>
      <c r="J67" s="110"/>
    </row>
    <row r="68" spans="1:10" x14ac:dyDescent="0.3">
      <c r="A68" s="37" t="s">
        <v>54</v>
      </c>
      <c r="B68" s="26">
        <v>6010</v>
      </c>
      <c r="C68" s="59">
        <f>C69+C70+C71+C72+C73+C74</f>
        <v>27051175</v>
      </c>
      <c r="D68" s="59">
        <f>SUM(D69:D73)</f>
        <v>13833633.15</v>
      </c>
      <c r="E68" s="59">
        <f t="shared" ref="E68:E74" si="14">D68-C68</f>
        <v>-13217541.85</v>
      </c>
      <c r="F68" s="78">
        <f t="shared" ref="F68:F74" si="15">(D68/C68)*100</f>
        <v>51.13875145904013</v>
      </c>
      <c r="G68" s="59">
        <f>G69+G70+G71+G72+G73+G74</f>
        <v>27051175</v>
      </c>
      <c r="H68" s="59">
        <f>H69+H70+H71+H72+H73+H74</f>
        <v>27185293.280000001</v>
      </c>
      <c r="I68" s="59">
        <f t="shared" ref="I68:I74" si="16">H68-G68</f>
        <v>134118.28000000119</v>
      </c>
      <c r="J68" s="79">
        <f t="shared" ref="J68:J74" si="17">(H68/G68)*100</f>
        <v>100.49579465586984</v>
      </c>
    </row>
    <row r="69" spans="1:10" x14ac:dyDescent="0.3">
      <c r="A69" s="43" t="s">
        <v>55</v>
      </c>
      <c r="B69" s="32">
        <v>6011</v>
      </c>
      <c r="C69" s="52">
        <v>120000</v>
      </c>
      <c r="D69" s="52">
        <v>1726875.24</v>
      </c>
      <c r="E69" s="59">
        <f t="shared" si="14"/>
        <v>1606875.24</v>
      </c>
      <c r="F69" s="78">
        <f t="shared" si="15"/>
        <v>1439.0626999999999</v>
      </c>
      <c r="G69" s="97">
        <f t="shared" ref="G69:H73" si="18">C69</f>
        <v>120000</v>
      </c>
      <c r="H69" s="97">
        <f t="shared" si="18"/>
        <v>1726875.24</v>
      </c>
      <c r="I69" s="59">
        <f t="shared" si="16"/>
        <v>1606875.24</v>
      </c>
      <c r="J69" s="79">
        <f t="shared" si="17"/>
        <v>1439.0626999999999</v>
      </c>
    </row>
    <row r="70" spans="1:10" x14ac:dyDescent="0.3">
      <c r="A70" s="44" t="s">
        <v>56</v>
      </c>
      <c r="B70" s="32">
        <v>6012</v>
      </c>
      <c r="C70" s="51">
        <v>1055679</v>
      </c>
      <c r="D70" s="51">
        <v>932746.42</v>
      </c>
      <c r="E70" s="59">
        <f t="shared" si="14"/>
        <v>-122932.57999999996</v>
      </c>
      <c r="F70" s="78">
        <f t="shared" si="15"/>
        <v>88.355117417320997</v>
      </c>
      <c r="G70" s="97">
        <f t="shared" si="18"/>
        <v>1055679</v>
      </c>
      <c r="H70" s="97">
        <f t="shared" si="18"/>
        <v>932746.42</v>
      </c>
      <c r="I70" s="59">
        <f t="shared" si="16"/>
        <v>-122932.57999999996</v>
      </c>
      <c r="J70" s="79">
        <f t="shared" si="17"/>
        <v>88.355117417320997</v>
      </c>
    </row>
    <row r="71" spans="1:10" x14ac:dyDescent="0.3">
      <c r="A71" s="44" t="s">
        <v>57</v>
      </c>
      <c r="B71" s="32">
        <v>6013</v>
      </c>
      <c r="C71" s="51">
        <v>7500</v>
      </c>
      <c r="D71" s="51">
        <v>7597.14</v>
      </c>
      <c r="E71" s="59">
        <f t="shared" si="14"/>
        <v>97.140000000000327</v>
      </c>
      <c r="F71" s="78">
        <f t="shared" si="15"/>
        <v>101.29520000000001</v>
      </c>
      <c r="G71" s="97">
        <f t="shared" si="18"/>
        <v>7500</v>
      </c>
      <c r="H71" s="97">
        <f t="shared" si="18"/>
        <v>7597.14</v>
      </c>
      <c r="I71" s="59">
        <f t="shared" si="16"/>
        <v>97.140000000000327</v>
      </c>
      <c r="J71" s="79">
        <f t="shared" si="17"/>
        <v>101.29520000000001</v>
      </c>
    </row>
    <row r="72" spans="1:10" x14ac:dyDescent="0.3">
      <c r="A72" s="44" t="s">
        <v>58</v>
      </c>
      <c r="B72" s="32">
        <v>6014</v>
      </c>
      <c r="C72" s="51">
        <v>10384700</v>
      </c>
      <c r="D72" s="51">
        <v>11166414.35</v>
      </c>
      <c r="E72" s="59">
        <f t="shared" si="14"/>
        <v>781714.34999999963</v>
      </c>
      <c r="F72" s="78">
        <f t="shared" si="15"/>
        <v>107.52755833100618</v>
      </c>
      <c r="G72" s="97">
        <f t="shared" si="18"/>
        <v>10384700</v>
      </c>
      <c r="H72" s="97">
        <f t="shared" si="18"/>
        <v>11166414.35</v>
      </c>
      <c r="I72" s="59">
        <f t="shared" si="16"/>
        <v>781714.34999999963</v>
      </c>
      <c r="J72" s="79">
        <f t="shared" si="17"/>
        <v>107.52755833100618</v>
      </c>
    </row>
    <row r="73" spans="1:10" ht="31.5" x14ac:dyDescent="0.3">
      <c r="A73" s="45" t="s">
        <v>59</v>
      </c>
      <c r="B73" s="32">
        <v>6015</v>
      </c>
      <c r="C73" s="56">
        <v>15483296</v>
      </c>
      <c r="D73" s="102" t="s">
        <v>98</v>
      </c>
      <c r="E73" s="59">
        <v>1880802.83</v>
      </c>
      <c r="F73" s="78">
        <v>115.28</v>
      </c>
      <c r="G73" s="97">
        <f t="shared" si="18"/>
        <v>15483296</v>
      </c>
      <c r="H73" s="97" t="str">
        <f t="shared" si="18"/>
        <v>13351660,13</v>
      </c>
      <c r="I73" s="59">
        <f t="shared" si="16"/>
        <v>-2131635.8699999992</v>
      </c>
      <c r="J73" s="79">
        <f t="shared" si="17"/>
        <v>86.232673779536356</v>
      </c>
    </row>
    <row r="74" spans="1:10" x14ac:dyDescent="0.3">
      <c r="A74" s="46" t="s">
        <v>60</v>
      </c>
      <c r="B74" s="32">
        <v>6016</v>
      </c>
      <c r="C74" s="90"/>
      <c r="D74" s="90"/>
      <c r="E74" s="59">
        <f t="shared" si="14"/>
        <v>0</v>
      </c>
      <c r="F74" s="78" t="e">
        <f t="shared" si="15"/>
        <v>#DIV/0!</v>
      </c>
      <c r="G74" s="90"/>
      <c r="H74" s="54"/>
      <c r="I74" s="59">
        <f t="shared" si="16"/>
        <v>0</v>
      </c>
      <c r="J74" s="79" t="e">
        <f t="shared" si="17"/>
        <v>#DIV/0!</v>
      </c>
    </row>
    <row r="75" spans="1:10" x14ac:dyDescent="0.3">
      <c r="A75" s="115" t="s">
        <v>61</v>
      </c>
      <c r="B75" s="116"/>
      <c r="C75" s="116"/>
      <c r="D75" s="116"/>
      <c r="E75" s="116"/>
      <c r="F75" s="116"/>
      <c r="G75" s="116"/>
      <c r="H75" s="116"/>
      <c r="I75" s="116"/>
      <c r="J75" s="117"/>
    </row>
    <row r="76" spans="1:10" x14ac:dyDescent="0.3">
      <c r="A76" s="47" t="s">
        <v>62</v>
      </c>
      <c r="B76" s="32">
        <v>7010</v>
      </c>
      <c r="C76" s="48"/>
      <c r="D76" s="48"/>
      <c r="E76" s="48"/>
      <c r="F76" s="48"/>
      <c r="G76" s="49">
        <v>1587.5</v>
      </c>
      <c r="H76" s="49"/>
      <c r="I76" s="49"/>
      <c r="J76" s="49"/>
    </row>
    <row r="77" spans="1:10" x14ac:dyDescent="0.3">
      <c r="A77" s="47"/>
      <c r="B77" s="32"/>
      <c r="C77" s="48"/>
      <c r="D77" s="48"/>
      <c r="E77" s="48"/>
      <c r="F77" s="48"/>
      <c r="G77" s="50" t="s">
        <v>63</v>
      </c>
      <c r="H77" s="50" t="s">
        <v>64</v>
      </c>
      <c r="I77" s="50" t="s">
        <v>65</v>
      </c>
      <c r="J77" s="50" t="s">
        <v>66</v>
      </c>
    </row>
    <row r="78" spans="1:10" x14ac:dyDescent="0.3">
      <c r="A78" s="47" t="s">
        <v>67</v>
      </c>
      <c r="B78" s="33">
        <v>7011</v>
      </c>
      <c r="C78" s="51"/>
      <c r="D78" s="51"/>
      <c r="E78" s="51"/>
      <c r="F78" s="51"/>
      <c r="G78" s="51"/>
      <c r="H78" s="51"/>
      <c r="I78" s="51"/>
      <c r="J78" s="52"/>
    </row>
    <row r="79" spans="1:10" x14ac:dyDescent="0.3">
      <c r="A79" s="47" t="s">
        <v>68</v>
      </c>
      <c r="B79" s="33">
        <v>7012</v>
      </c>
      <c r="C79" s="51"/>
      <c r="D79" s="51"/>
      <c r="E79" s="51"/>
      <c r="F79" s="51"/>
      <c r="G79" s="53"/>
      <c r="H79" s="54"/>
      <c r="I79" s="54"/>
      <c r="J79" s="54"/>
    </row>
    <row r="80" spans="1:10" x14ac:dyDescent="0.3">
      <c r="A80" s="47" t="s">
        <v>69</v>
      </c>
      <c r="B80" s="33">
        <v>7013</v>
      </c>
      <c r="C80" s="51"/>
      <c r="D80" s="51"/>
      <c r="E80" s="51"/>
      <c r="F80" s="51"/>
      <c r="G80" s="53"/>
      <c r="H80" s="54"/>
      <c r="I80" s="54"/>
      <c r="J80" s="54"/>
    </row>
    <row r="81" spans="1:10" x14ac:dyDescent="0.3">
      <c r="A81" s="47" t="s">
        <v>70</v>
      </c>
      <c r="B81" s="55">
        <v>7016</v>
      </c>
      <c r="C81" s="56"/>
      <c r="D81" s="56"/>
      <c r="E81" s="56"/>
      <c r="F81" s="56"/>
      <c r="G81" s="57"/>
      <c r="H81" s="58"/>
      <c r="I81" s="58"/>
      <c r="J81" s="58"/>
    </row>
    <row r="82" spans="1:10" x14ac:dyDescent="0.3">
      <c r="A82" s="47" t="s">
        <v>71</v>
      </c>
      <c r="B82" s="28">
        <v>7020</v>
      </c>
      <c r="C82" s="59"/>
      <c r="D82" s="59"/>
      <c r="E82" s="59"/>
      <c r="F82" s="59"/>
      <c r="G82" s="59"/>
      <c r="H82" s="60"/>
      <c r="I82" s="60"/>
      <c r="J82" s="60"/>
    </row>
    <row r="83" spans="1:10" x14ac:dyDescent="0.3">
      <c r="A83" s="61" t="s">
        <v>72</v>
      </c>
      <c r="B83" s="62"/>
      <c r="C83" s="63"/>
      <c r="D83" s="62"/>
      <c r="E83" s="64"/>
      <c r="F83" s="118" t="s">
        <v>99</v>
      </c>
      <c r="G83" s="118"/>
      <c r="H83" s="65"/>
      <c r="I83" s="66"/>
      <c r="J83" s="66"/>
    </row>
    <row r="84" spans="1:10" x14ac:dyDescent="0.3">
      <c r="A84" s="67"/>
      <c r="B84" s="68"/>
      <c r="C84" s="69" t="s">
        <v>73</v>
      </c>
      <c r="D84" s="69"/>
      <c r="E84" s="103" t="s">
        <v>74</v>
      </c>
      <c r="F84" s="103"/>
      <c r="G84" s="103"/>
    </row>
    <row r="85" spans="1:10" x14ac:dyDescent="0.3">
      <c r="A85" s="67" t="s">
        <v>75</v>
      </c>
      <c r="B85" s="68"/>
      <c r="C85" s="70"/>
      <c r="D85" s="68"/>
      <c r="E85" s="68"/>
      <c r="F85" s="119" t="s">
        <v>100</v>
      </c>
      <c r="G85" s="119"/>
    </row>
  </sheetData>
  <mergeCells count="19">
    <mergeCell ref="A8:A9"/>
    <mergeCell ref="B8:B9"/>
    <mergeCell ref="C8:F8"/>
    <mergeCell ref="G8:J8"/>
    <mergeCell ref="E2:J2"/>
    <mergeCell ref="A3:J3"/>
    <mergeCell ref="A4:J4"/>
    <mergeCell ref="A5:J5"/>
    <mergeCell ref="A6:J6"/>
    <mergeCell ref="A11:J11"/>
    <mergeCell ref="A27:J27"/>
    <mergeCell ref="A41:J41"/>
    <mergeCell ref="A52:J52"/>
    <mergeCell ref="A63:J63"/>
    <mergeCell ref="A67:J67"/>
    <mergeCell ref="A75:J75"/>
    <mergeCell ref="F83:G83"/>
    <mergeCell ref="E84:G84"/>
    <mergeCell ref="F85:G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2023-05-27T07:17:29Z</dcterms:modified>
</cp:coreProperties>
</file>