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H33" i="2" l="1"/>
  <c r="H38" i="2"/>
  <c r="H25" i="2"/>
  <c r="G26" i="2"/>
  <c r="G25" i="2"/>
  <c r="H16" i="2" l="1"/>
  <c r="G31" i="2" l="1"/>
  <c r="G29" i="2"/>
  <c r="G30" i="2"/>
  <c r="G32" i="2"/>
  <c r="G33" i="2"/>
  <c r="G34" i="2"/>
  <c r="G35" i="2"/>
  <c r="G36" i="2"/>
  <c r="G37" i="2"/>
  <c r="G38" i="2"/>
  <c r="G19" i="2"/>
  <c r="G20" i="2"/>
  <c r="G21" i="2"/>
  <c r="G22" i="2"/>
  <c r="G23" i="2"/>
  <c r="G24" i="2"/>
  <c r="G18" i="2"/>
  <c r="G16" i="2"/>
  <c r="G13" i="2"/>
  <c r="E73" i="2" l="1"/>
  <c r="J74" i="2" l="1"/>
  <c r="I74" i="2"/>
  <c r="F74" i="2"/>
  <c r="E74" i="2"/>
  <c r="J73" i="2"/>
  <c r="F72" i="2"/>
  <c r="E72" i="2"/>
  <c r="I71" i="2"/>
  <c r="F71" i="2"/>
  <c r="E71" i="2"/>
  <c r="J70" i="2"/>
  <c r="F70" i="2"/>
  <c r="E70" i="2"/>
  <c r="J69" i="2"/>
  <c r="I69" i="2"/>
  <c r="F69" i="2"/>
  <c r="E69" i="2"/>
  <c r="D68" i="2"/>
  <c r="C68" i="2"/>
  <c r="J66" i="2"/>
  <c r="F66" i="2"/>
  <c r="J62" i="2"/>
  <c r="I62" i="2"/>
  <c r="F62" i="2"/>
  <c r="E62" i="2"/>
  <c r="J61" i="2"/>
  <c r="I61" i="2"/>
  <c r="F61" i="2"/>
  <c r="E61" i="2"/>
  <c r="J60" i="2"/>
  <c r="I60" i="2"/>
  <c r="F60" i="2"/>
  <c r="E60" i="2"/>
  <c r="J59" i="2"/>
  <c r="I59" i="2"/>
  <c r="F59" i="2"/>
  <c r="E59" i="2"/>
  <c r="H58" i="2"/>
  <c r="G58" i="2"/>
  <c r="D58" i="2"/>
  <c r="F58" i="2" s="1"/>
  <c r="C58" i="2"/>
  <c r="J57" i="2"/>
  <c r="I57" i="2"/>
  <c r="F57" i="2"/>
  <c r="E57" i="2"/>
  <c r="J56" i="2"/>
  <c r="I56" i="2"/>
  <c r="F56" i="2"/>
  <c r="E56" i="2"/>
  <c r="J55" i="2"/>
  <c r="I55" i="2"/>
  <c r="F55" i="2"/>
  <c r="E55" i="2"/>
  <c r="J54" i="2"/>
  <c r="I54" i="2"/>
  <c r="F54" i="2"/>
  <c r="E54" i="2"/>
  <c r="H53" i="2"/>
  <c r="G53" i="2"/>
  <c r="D53" i="2"/>
  <c r="F53" i="2" s="1"/>
  <c r="C53" i="2"/>
  <c r="J51" i="2"/>
  <c r="I51" i="2"/>
  <c r="F51" i="2"/>
  <c r="E51" i="2"/>
  <c r="J50" i="2"/>
  <c r="I50" i="2"/>
  <c r="F50" i="2"/>
  <c r="E50" i="2"/>
  <c r="J49" i="2"/>
  <c r="I49" i="2"/>
  <c r="F49" i="2"/>
  <c r="E49" i="2"/>
  <c r="J48" i="2"/>
  <c r="I48" i="2"/>
  <c r="F48" i="2"/>
  <c r="E48" i="2"/>
  <c r="J47" i="2"/>
  <c r="I47" i="2"/>
  <c r="F47" i="2"/>
  <c r="E47" i="2"/>
  <c r="J46" i="2"/>
  <c r="I46" i="2"/>
  <c r="F46" i="2"/>
  <c r="E46" i="2"/>
  <c r="H45" i="2"/>
  <c r="G45" i="2"/>
  <c r="D45" i="2"/>
  <c r="C45" i="2"/>
  <c r="C40" i="2" s="1"/>
  <c r="J44" i="2"/>
  <c r="I44" i="2"/>
  <c r="F44" i="2"/>
  <c r="E44" i="2"/>
  <c r="J43" i="2"/>
  <c r="I43" i="2"/>
  <c r="F43" i="2"/>
  <c r="E43" i="2"/>
  <c r="H42" i="2"/>
  <c r="G42" i="2"/>
  <c r="D42" i="2"/>
  <c r="C42" i="2"/>
  <c r="F38" i="2"/>
  <c r="E38" i="2"/>
  <c r="F37" i="2"/>
  <c r="E37" i="2"/>
  <c r="I36" i="2"/>
  <c r="F36" i="2"/>
  <c r="E36" i="2"/>
  <c r="F35" i="2"/>
  <c r="E35" i="2"/>
  <c r="I34" i="2"/>
  <c r="F34" i="2"/>
  <c r="E34" i="2"/>
  <c r="F33" i="2"/>
  <c r="F32" i="2"/>
  <c r="I31" i="2"/>
  <c r="F31" i="2"/>
  <c r="E31" i="2"/>
  <c r="F30" i="2"/>
  <c r="E30" i="2"/>
  <c r="F29" i="2"/>
  <c r="E29" i="2"/>
  <c r="F26" i="2"/>
  <c r="F25" i="2"/>
  <c r="E25" i="2"/>
  <c r="F24" i="2"/>
  <c r="E24" i="2"/>
  <c r="F23" i="2"/>
  <c r="E23" i="2"/>
  <c r="F22" i="2"/>
  <c r="E22" i="2"/>
  <c r="F21" i="2"/>
  <c r="E21" i="2"/>
  <c r="F20" i="2"/>
  <c r="E20" i="2"/>
  <c r="I19" i="2"/>
  <c r="J19" i="2"/>
  <c r="F19" i="2"/>
  <c r="E19" i="2"/>
  <c r="C17" i="2"/>
  <c r="G15" i="2"/>
  <c r="F16" i="2"/>
  <c r="C15" i="2"/>
  <c r="I14" i="2"/>
  <c r="F14" i="2"/>
  <c r="E14" i="2"/>
  <c r="G12" i="2"/>
  <c r="F13" i="2"/>
  <c r="E13" i="2"/>
  <c r="D12" i="2"/>
  <c r="C12" i="2"/>
  <c r="J42" i="2" l="1"/>
  <c r="J53" i="2"/>
  <c r="I58" i="2"/>
  <c r="E53" i="2"/>
  <c r="I53" i="2"/>
  <c r="E58" i="2"/>
  <c r="H40" i="2"/>
  <c r="J58" i="2"/>
  <c r="F42" i="2"/>
  <c r="I42" i="2"/>
  <c r="F45" i="2"/>
  <c r="E42" i="2"/>
  <c r="J45" i="2"/>
  <c r="D40" i="2"/>
  <c r="E40" i="2" s="1"/>
  <c r="E45" i="2"/>
  <c r="I45" i="2"/>
  <c r="J30" i="2"/>
  <c r="J29" i="2"/>
  <c r="G17" i="2"/>
  <c r="G39" i="2" s="1"/>
  <c r="J20" i="2"/>
  <c r="H68" i="2"/>
  <c r="J71" i="2"/>
  <c r="I29" i="2"/>
  <c r="I21" i="2"/>
  <c r="I23" i="2"/>
  <c r="I25" i="2"/>
  <c r="J14" i="2"/>
  <c r="F68" i="2"/>
  <c r="J72" i="2"/>
  <c r="G68" i="2"/>
  <c r="J31" i="2"/>
  <c r="J34" i="2"/>
  <c r="J35" i="2"/>
  <c r="G40" i="2"/>
  <c r="J36" i="2"/>
  <c r="J37" i="2"/>
  <c r="J21" i="2"/>
  <c r="J22" i="2"/>
  <c r="C39" i="2"/>
  <c r="C64" i="2" s="1"/>
  <c r="C65" i="2" s="1"/>
  <c r="J23" i="2"/>
  <c r="J24" i="2"/>
  <c r="J25" i="2"/>
  <c r="F12" i="2"/>
  <c r="J13" i="2"/>
  <c r="J38" i="2"/>
  <c r="I38" i="2"/>
  <c r="J18" i="2"/>
  <c r="I18" i="2"/>
  <c r="I13" i="2"/>
  <c r="D17" i="2"/>
  <c r="E18" i="2"/>
  <c r="I20" i="2"/>
  <c r="I22" i="2"/>
  <c r="I24" i="2"/>
  <c r="E28" i="2"/>
  <c r="I30" i="2"/>
  <c r="E33" i="2"/>
  <c r="I35" i="2"/>
  <c r="I37" i="2"/>
  <c r="H12" i="2"/>
  <c r="D15" i="2"/>
  <c r="E16" i="2"/>
  <c r="F18" i="2"/>
  <c r="E26" i="2"/>
  <c r="F28" i="2"/>
  <c r="E32" i="2"/>
  <c r="E68" i="2"/>
  <c r="I70" i="2"/>
  <c r="I72" i="2"/>
  <c r="I73" i="2"/>
  <c r="E12" i="2"/>
  <c r="F40" i="2" l="1"/>
  <c r="J68" i="2"/>
  <c r="D39" i="2"/>
  <c r="F39" i="2" s="1"/>
  <c r="I68" i="2"/>
  <c r="G64" i="2"/>
  <c r="G65" i="2" s="1"/>
  <c r="I12" i="2"/>
  <c r="J12" i="2"/>
  <c r="J26" i="2"/>
  <c r="I26" i="2"/>
  <c r="F17" i="2"/>
  <c r="E17" i="2"/>
  <c r="J16" i="2"/>
  <c r="I16" i="2"/>
  <c r="H15" i="2"/>
  <c r="J28" i="2"/>
  <c r="I28" i="2"/>
  <c r="J33" i="2"/>
  <c r="I33" i="2"/>
  <c r="J32" i="2"/>
  <c r="I32" i="2"/>
  <c r="E15" i="2"/>
  <c r="F15" i="2"/>
  <c r="H17" i="2"/>
  <c r="E39" i="2" l="1"/>
  <c r="D64" i="2"/>
  <c r="E64" i="2" s="1"/>
  <c r="J17" i="2"/>
  <c r="I17" i="2"/>
  <c r="J40" i="2"/>
  <c r="I40" i="2"/>
  <c r="I15" i="2"/>
  <c r="J15" i="2"/>
  <c r="H39" i="2"/>
  <c r="D65" i="2" l="1"/>
  <c r="E65" i="2" s="1"/>
  <c r="F64" i="2"/>
  <c r="H64" i="2"/>
  <c r="J39" i="2"/>
  <c r="I39" i="2"/>
  <c r="F65" i="2" l="1"/>
  <c r="H65" i="2"/>
  <c r="I64" i="2"/>
  <c r="J64" i="2"/>
  <c r="I65" i="2" l="1"/>
  <c r="J65" i="2"/>
</calcChain>
</file>

<file path=xl/sharedStrings.xml><?xml version="1.0" encoding="utf-8"?>
<sst xmlns="http://schemas.openxmlformats.org/spreadsheetml/2006/main" count="108" uniqueCount="101">
  <si>
    <t>до Порядку складання фінансового плану комунальним некомерційним підприємством та контролю за його виконанням</t>
  </si>
  <si>
    <t>(назва підприємства)</t>
  </si>
  <si>
    <t>грн.</t>
  </si>
  <si>
    <t>Показники </t>
  </si>
  <si>
    <t>Код рядка</t>
  </si>
  <si>
    <t>1 </t>
  </si>
  <si>
    <t>2 </t>
  </si>
  <si>
    <t>Доходи</t>
  </si>
  <si>
    <t>1010</t>
  </si>
  <si>
    <t>1011</t>
  </si>
  <si>
    <t>1012</t>
  </si>
  <si>
    <t>1020</t>
  </si>
  <si>
    <t xml:space="preserve">Дохід з місцевого бюджету </t>
  </si>
  <si>
    <t>1021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</si>
  <si>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</si>
  <si>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 xml:space="preserve">   плата за послуги, що надаються згідно з основною діяльністю (платні послуги)</t>
  </si>
  <si>
    <t>надходження (доходи) від реалізації майна</t>
  </si>
  <si>
    <t>надходження (дохід) майбутніх періодов (від оренди майна та інше)</t>
  </si>
  <si>
    <t>надходження коштів як компенсація орендарем комунальних послуг</t>
  </si>
  <si>
    <t>надходження (дохід) від централізованого постачання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</si>
  <si>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</si>
  <si>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</si>
  <si>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</si>
  <si>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</si>
  <si>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</si>
  <si>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</si>
  <si>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</si>
  <si>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</si>
  <si>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</si>
  <si>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</si>
  <si>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</si>
  <si>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</si>
  <si>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</si>
  <si>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</si>
  <si>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</si>
  <si>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</si>
  <si>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>дохід з інших джерел по капітальних видатках</t>
  </si>
  <si>
    <t>Видатки від інвестиційної діяльності, у т.ч.:</t>
  </si>
  <si>
    <t>капітальне будівництво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</si>
  <si>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</si>
  <si>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</si>
  <si>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</si>
  <si>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</si>
  <si>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</si>
  <si>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</si>
  <si>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</si>
  <si>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</si>
  <si>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</si>
  <si>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</si>
  <si>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</si>
  <si>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</si>
  <si>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</si>
  <si>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</si>
  <si>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</si>
  <si>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</si>
  <si>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</si>
  <si>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</si>
  <si>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</si>
  <si>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</si>
  <si>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</si>
  <si>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</si>
  <si>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VIІ. Додаткова інформація</t>
  </si>
  <si>
    <t>Штатна чисельність працівників</t>
  </si>
  <si>
    <t>на 01.04</t>
  </si>
  <si>
    <t>на 01.07</t>
  </si>
  <si>
    <t>на 01.10</t>
  </si>
  <si>
    <t>на 01.01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</si>
  <si>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</si>
  <si>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</si>
  <si>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</si>
  <si>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</si>
  <si>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</si>
  <si>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Генеральний директор</t>
  </si>
  <si>
    <t>(підпис)</t>
  </si>
  <si>
    <t xml:space="preserve">                  (П.І.Б.)</t>
  </si>
  <si>
    <t>Заступник генерального директора</t>
  </si>
  <si>
    <t>Додаток 2</t>
  </si>
  <si>
    <t>ЗВІТ ПРО ВИКОНАННЯ ФІНАНСОВОГО ПЛАНУ</t>
  </si>
  <si>
    <t xml:space="preserve"> комунального некомерційного підприємства "Міська клінічна лікарня №16" Дніпровської міської ради</t>
  </si>
  <si>
    <t>Звітний період наростаючим підсумком з початку року</t>
  </si>
  <si>
    <t>план</t>
  </si>
  <si>
    <t>факт</t>
  </si>
  <si>
    <t>відхилення, +/-</t>
  </si>
  <si>
    <t>відхилення, %</t>
  </si>
  <si>
    <t>Дохід (виручка) від реалізації продукції (товарів, робіт, послуг), у т.ч.:</t>
  </si>
  <si>
    <t xml:space="preserve">   доходи надавача за програмою медичних гарантій від НСЗУ</t>
  </si>
  <si>
    <t xml:space="preserve">   медична субвенція та інши субвенції</t>
  </si>
  <si>
    <t>Дохід (виручка) за рахунок коштів бюджету міста</t>
  </si>
  <si>
    <t>Інші доходи, у т.ч.:</t>
  </si>
  <si>
    <t xml:space="preserve">   благодійні внески, гранти та дарунки </t>
  </si>
  <si>
    <t>Інші надходження (дохід від амортизації)</t>
  </si>
  <si>
    <t>Інші надходження (дохід) (% від залишку коштів на рахунках в банку)</t>
  </si>
  <si>
    <t>доходи з місцевого бюджету цільового фінансування по капітальних видатках</t>
  </si>
  <si>
    <t>основні засоби</t>
  </si>
  <si>
    <t>інші необоротни матеріальни активи</t>
  </si>
  <si>
    <t>нематеріальні активи</t>
  </si>
  <si>
    <t>Олег ХАСІЛЄВ</t>
  </si>
  <si>
    <t>Анастасія РАТУШНА</t>
  </si>
  <si>
    <t>за III квартал 2023 рік</t>
  </si>
  <si>
    <t>Звітний період за III  квартал 2023 р.</t>
  </si>
  <si>
    <t>18084818,8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</si>
</sst>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3.5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.5"/>
      <name val="Arial Cyr"/>
      <charset val="204"/>
    </font>
    <font>
      <sz val="11.5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/>
    </xf>
    <xf numFmtId="0" fontId="10" fillId="2" borderId="0" xfId="1" applyFont="1" applyFill="1" applyBorder="1"/>
    <xf numFmtId="0" fontId="10" fillId="2" borderId="0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11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/>
    </xf>
    <xf numFmtId="0" fontId="3" fillId="2" borderId="6" xfId="0" applyFont="1" applyFill="1" applyBorder="1" applyAlignment="1">
      <alignment horizontal="justify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justify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justify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center"/>
      <protection locked="0"/>
    </xf>
    <xf numFmtId="0" fontId="8" fillId="0" borderId="6" xfId="0" applyFont="1" applyFill="1" applyBorder="1" applyAlignment="1">
      <alignment horizontal="justify" vertical="center" wrapText="1"/>
    </xf>
    <xf numFmtId="0" fontId="8" fillId="0" borderId="14" xfId="0" applyFont="1" applyFill="1" applyBorder="1" applyAlignment="1">
      <alignment horizontal="center" vertical="center" wrapText="1"/>
    </xf>
    <xf numFmtId="4" fontId="8" fillId="0" borderId="14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 applyProtection="1">
      <alignment horizontal="justify" vertical="center" wrapText="1"/>
      <protection locked="0"/>
    </xf>
    <xf numFmtId="0" fontId="8" fillId="2" borderId="6" xfId="0" applyFont="1" applyFill="1" applyBorder="1" applyAlignment="1" applyProtection="1">
      <alignment horizontal="justify" vertical="center" wrapText="1"/>
      <protection locked="0"/>
    </xf>
    <xf numFmtId="0" fontId="8" fillId="2" borderId="8" xfId="0" applyFont="1" applyFill="1" applyBorder="1" applyAlignment="1" applyProtection="1">
      <alignment horizontal="justify" vertical="center" wrapText="1"/>
      <protection locked="0"/>
    </xf>
    <xf numFmtId="0" fontId="8" fillId="0" borderId="14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3" fontId="8" fillId="0" borderId="14" xfId="0" applyNumberFormat="1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center" vertical="center" wrapText="1"/>
    </xf>
    <xf numFmtId="165" fontId="8" fillId="0" borderId="14" xfId="0" applyNumberFormat="1" applyFont="1" applyFill="1" applyBorder="1" applyAlignment="1">
      <alignment horizontal="center" vertical="center" wrapText="1"/>
    </xf>
    <xf numFmtId="165" fontId="8" fillId="0" borderId="8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 vertical="center" wrapText="1"/>
    </xf>
    <xf numFmtId="165" fontId="8" fillId="0" borderId="13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165" fontId="8" fillId="0" borderId="1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5" fontId="6" fillId="0" borderId="0" xfId="1" applyNumberFormat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2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2" fillId="2" borderId="19" xfId="1" applyFont="1" applyFill="1" applyBorder="1" applyAlignment="1">
      <alignment horizontal="center"/>
    </xf>
    <xf numFmtId="0" fontId="6" fillId="0" borderId="0" xfId="1" applyFont="1"/>
    <xf numFmtId="0" fontId="11" fillId="2" borderId="6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3" fillId="3" borderId="0" xfId="1" applyFont="1" applyFill="1"/>
    <xf numFmtId="0" fontId="13" fillId="0" borderId="0" xfId="1" applyFont="1"/>
    <xf numFmtId="0" fontId="13" fillId="0" borderId="0" xfId="0" applyFont="1" applyProtection="1">
      <protection locked="0"/>
    </xf>
    <xf numFmtId="0" fontId="11" fillId="2" borderId="8" xfId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8" fillId="2" borderId="6" xfId="0" applyNumberFormat="1" applyFont="1" applyFill="1" applyBorder="1" applyAlignment="1">
      <alignment horizontal="center" vertical="center" wrapText="1"/>
    </xf>
    <xf numFmtId="165" fontId="3" fillId="2" borderId="13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/>
    <xf numFmtId="0" fontId="3" fillId="0" borderId="22" xfId="0" applyFont="1" applyFill="1" applyBorder="1" applyAlignment="1">
      <alignment horizontal="center" vertical="center" wrapText="1"/>
    </xf>
    <xf numFmtId="165" fontId="3" fillId="0" borderId="2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165" fontId="8" fillId="0" borderId="12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justify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164" fontId="3" fillId="0" borderId="22" xfId="0" applyNumberFormat="1" applyFont="1" applyFill="1" applyBorder="1" applyAlignment="1">
      <alignment horizontal="center" vertical="center" wrapText="1"/>
    </xf>
    <xf numFmtId="165" fontId="3" fillId="0" borderId="14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165" fontId="3" fillId="0" borderId="11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20" xfId="1" applyFont="1" applyFill="1" applyBorder="1" applyAlignment="1">
      <alignment horizontal="center" vertical="center" wrapText="1"/>
    </xf>
    <xf numFmtId="0" fontId="11" fillId="2" borderId="2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7" fillId="0" borderId="0" xfId="1" applyFont="1" applyAlignment="1" applyProtection="1">
      <alignment horizontal="left" vertical="center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/>
    </xf>
    <xf numFmtId="0" fontId="2" fillId="2" borderId="19" xfId="1" applyFont="1" applyFill="1" applyBorder="1" applyAlignment="1">
      <alignment horizontal="center"/>
    </xf>
  </cellXfs>
  <cellStyles count="2">
    <cellStyle name="Звичайний 2 2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topLeftCell="F55" workbookViewId="0">
      <selection activeCell="K55" sqref="K1:FK1048576"/>
    </sheetView>
  </sheetViews>
  <sheetFormatPr defaultRowHeight="18" x14ac:dyDescent="0.3"/>
  <cols>
    <col min="1" max="1" width="72.5703125" style="72" customWidth="1"/>
    <col min="2" max="2" width="7.140625" style="72" customWidth="1"/>
    <col min="3" max="3" width="18.28515625" style="6" customWidth="1"/>
    <col min="4" max="4" width="16.5703125" style="6" customWidth="1"/>
    <col min="5" max="5" width="17.140625" style="6" customWidth="1"/>
    <col min="6" max="6" width="13.85546875" style="6" customWidth="1"/>
    <col min="7" max="7" width="17.7109375" style="6" customWidth="1"/>
    <col min="8" max="9" width="17.42578125" style="6" customWidth="1"/>
    <col min="10" max="10" width="13.42578125" style="6" customWidth="1"/>
    <col min="11" max="99" width="9.140625" style="76"/>
    <col min="100" max="100" width="72.5703125" style="76" customWidth="1"/>
    <col min="101" max="101" width="7.140625" style="76" customWidth="1"/>
    <col min="102" max="102" width="18.28515625" style="76" customWidth="1"/>
    <col min="103" max="103" width="16.5703125" style="76" customWidth="1"/>
    <col min="104" max="104" width="17.140625" style="76" customWidth="1"/>
    <col min="105" max="105" width="13.85546875" style="76" customWidth="1"/>
    <col min="106" max="106" width="17.7109375" style="76" customWidth="1"/>
    <col min="107" max="108" width="17.42578125" style="76" customWidth="1"/>
    <col min="109" max="109" width="13.42578125" style="76" customWidth="1"/>
    <col min="110" max="110" width="12.7109375" style="76" customWidth="1"/>
    <col min="111" max="111" width="18" style="76" customWidth="1"/>
    <col min="112" max="112" width="18.7109375" style="76" bestFit="1" customWidth="1"/>
    <col min="113" max="113" width="9.140625" style="76"/>
    <col min="114" max="114" width="16" style="76" bestFit="1" customWidth="1"/>
    <col min="115" max="355" width="9.140625" style="76"/>
    <col min="356" max="356" width="72.5703125" style="76" customWidth="1"/>
    <col min="357" max="357" width="7.140625" style="76" customWidth="1"/>
    <col min="358" max="358" width="18.28515625" style="76" customWidth="1"/>
    <col min="359" max="359" width="16.5703125" style="76" customWidth="1"/>
    <col min="360" max="360" width="17.140625" style="76" customWidth="1"/>
    <col min="361" max="361" width="13.85546875" style="76" customWidth="1"/>
    <col min="362" max="362" width="17.7109375" style="76" customWidth="1"/>
    <col min="363" max="364" width="17.42578125" style="76" customWidth="1"/>
    <col min="365" max="365" width="13.42578125" style="76" customWidth="1"/>
    <col min="366" max="366" width="12.7109375" style="76" customWidth="1"/>
    <col min="367" max="367" width="18" style="76" customWidth="1"/>
    <col min="368" max="368" width="18.7109375" style="76" bestFit="1" customWidth="1"/>
    <col min="369" max="369" width="9.140625" style="76"/>
    <col min="370" max="370" width="16" style="76" bestFit="1" customWidth="1"/>
    <col min="371" max="611" width="9.140625" style="76"/>
    <col min="612" max="612" width="72.5703125" style="76" customWidth="1"/>
    <col min="613" max="613" width="7.140625" style="76" customWidth="1"/>
    <col min="614" max="614" width="18.28515625" style="76" customWidth="1"/>
    <col min="615" max="615" width="16.5703125" style="76" customWidth="1"/>
    <col min="616" max="616" width="17.140625" style="76" customWidth="1"/>
    <col min="617" max="617" width="13.85546875" style="76" customWidth="1"/>
    <col min="618" max="618" width="17.7109375" style="76" customWidth="1"/>
    <col min="619" max="620" width="17.42578125" style="76" customWidth="1"/>
    <col min="621" max="621" width="13.42578125" style="76" customWidth="1"/>
    <col min="622" max="622" width="12.7109375" style="76" customWidth="1"/>
    <col min="623" max="623" width="18" style="76" customWidth="1"/>
    <col min="624" max="624" width="18.7109375" style="76" bestFit="1" customWidth="1"/>
    <col min="625" max="625" width="9.140625" style="76"/>
    <col min="626" max="626" width="16" style="76" bestFit="1" customWidth="1"/>
    <col min="627" max="867" width="9.140625" style="76"/>
    <col min="868" max="868" width="72.5703125" style="76" customWidth="1"/>
    <col min="869" max="869" width="7.140625" style="76" customWidth="1"/>
    <col min="870" max="870" width="18.28515625" style="76" customWidth="1"/>
    <col min="871" max="871" width="16.5703125" style="76" customWidth="1"/>
    <col min="872" max="872" width="17.140625" style="76" customWidth="1"/>
    <col min="873" max="873" width="13.85546875" style="76" customWidth="1"/>
    <col min="874" max="874" width="17.7109375" style="76" customWidth="1"/>
    <col min="875" max="876" width="17.42578125" style="76" customWidth="1"/>
    <col min="877" max="877" width="13.42578125" style="76" customWidth="1"/>
    <col min="878" max="878" width="12.7109375" style="76" customWidth="1"/>
    <col min="879" max="879" width="18" style="76" customWidth="1"/>
    <col min="880" max="880" width="18.7109375" style="76" bestFit="1" customWidth="1"/>
    <col min="881" max="881" width="9.140625" style="76"/>
    <col min="882" max="882" width="16" style="76" bestFit="1" customWidth="1"/>
    <col min="883" max="1123" width="9.140625" style="76"/>
    <col min="1124" max="1124" width="72.5703125" style="76" customWidth="1"/>
    <col min="1125" max="1125" width="7.140625" style="76" customWidth="1"/>
    <col min="1126" max="1126" width="18.28515625" style="76" customWidth="1"/>
    <col min="1127" max="1127" width="16.5703125" style="76" customWidth="1"/>
    <col min="1128" max="1128" width="17.140625" style="76" customWidth="1"/>
    <col min="1129" max="1129" width="13.85546875" style="76" customWidth="1"/>
    <col min="1130" max="1130" width="17.7109375" style="76" customWidth="1"/>
    <col min="1131" max="1132" width="17.42578125" style="76" customWidth="1"/>
    <col min="1133" max="1133" width="13.42578125" style="76" customWidth="1"/>
    <col min="1134" max="1134" width="12.7109375" style="76" customWidth="1"/>
    <col min="1135" max="1135" width="18" style="76" customWidth="1"/>
    <col min="1136" max="1136" width="18.7109375" style="76" bestFit="1" customWidth="1"/>
    <col min="1137" max="1137" width="9.140625" style="76"/>
    <col min="1138" max="1138" width="16" style="76" bestFit="1" customWidth="1"/>
    <col min="1139" max="1379" width="9.140625" style="76"/>
    <col min="1380" max="1380" width="72.5703125" style="76" customWidth="1"/>
    <col min="1381" max="1381" width="7.140625" style="76" customWidth="1"/>
    <col min="1382" max="1382" width="18.28515625" style="76" customWidth="1"/>
    <col min="1383" max="1383" width="16.5703125" style="76" customWidth="1"/>
    <col min="1384" max="1384" width="17.140625" style="76" customWidth="1"/>
    <col min="1385" max="1385" width="13.85546875" style="76" customWidth="1"/>
    <col min="1386" max="1386" width="17.7109375" style="76" customWidth="1"/>
    <col min="1387" max="1388" width="17.42578125" style="76" customWidth="1"/>
    <col min="1389" max="1389" width="13.42578125" style="76" customWidth="1"/>
    <col min="1390" max="1390" width="12.7109375" style="76" customWidth="1"/>
    <col min="1391" max="1391" width="18" style="76" customWidth="1"/>
    <col min="1392" max="1392" width="18.7109375" style="76" bestFit="1" customWidth="1"/>
    <col min="1393" max="1393" width="9.140625" style="76"/>
    <col min="1394" max="1394" width="16" style="76" bestFit="1" customWidth="1"/>
    <col min="1395" max="1635" width="9.140625" style="76"/>
    <col min="1636" max="1636" width="72.5703125" style="76" customWidth="1"/>
    <col min="1637" max="1637" width="7.140625" style="76" customWidth="1"/>
    <col min="1638" max="1638" width="18.28515625" style="76" customWidth="1"/>
    <col min="1639" max="1639" width="16.5703125" style="76" customWidth="1"/>
    <col min="1640" max="1640" width="17.140625" style="76" customWidth="1"/>
    <col min="1641" max="1641" width="13.85546875" style="76" customWidth="1"/>
    <col min="1642" max="1642" width="17.7109375" style="76" customWidth="1"/>
    <col min="1643" max="1644" width="17.42578125" style="76" customWidth="1"/>
    <col min="1645" max="1645" width="13.42578125" style="76" customWidth="1"/>
    <col min="1646" max="1646" width="12.7109375" style="76" customWidth="1"/>
    <col min="1647" max="1647" width="18" style="76" customWidth="1"/>
    <col min="1648" max="1648" width="18.7109375" style="76" bestFit="1" customWidth="1"/>
    <col min="1649" max="1649" width="9.140625" style="76"/>
    <col min="1650" max="1650" width="16" style="76" bestFit="1" customWidth="1"/>
    <col min="1651" max="1891" width="9.140625" style="76"/>
    <col min="1892" max="1892" width="72.5703125" style="76" customWidth="1"/>
    <col min="1893" max="1893" width="7.140625" style="76" customWidth="1"/>
    <col min="1894" max="1894" width="18.28515625" style="76" customWidth="1"/>
    <col min="1895" max="1895" width="16.5703125" style="76" customWidth="1"/>
    <col min="1896" max="1896" width="17.140625" style="76" customWidth="1"/>
    <col min="1897" max="1897" width="13.85546875" style="76" customWidth="1"/>
    <col min="1898" max="1898" width="17.7109375" style="76" customWidth="1"/>
    <col min="1899" max="1900" width="17.42578125" style="76" customWidth="1"/>
    <col min="1901" max="1901" width="13.42578125" style="76" customWidth="1"/>
    <col min="1902" max="1902" width="12.7109375" style="76" customWidth="1"/>
    <col min="1903" max="1903" width="18" style="76" customWidth="1"/>
    <col min="1904" max="1904" width="18.7109375" style="76" bestFit="1" customWidth="1"/>
    <col min="1905" max="1905" width="9.140625" style="76"/>
    <col min="1906" max="1906" width="16" style="76" bestFit="1" customWidth="1"/>
    <col min="1907" max="2147" width="9.140625" style="76"/>
    <col min="2148" max="2148" width="72.5703125" style="76" customWidth="1"/>
    <col min="2149" max="2149" width="7.140625" style="76" customWidth="1"/>
    <col min="2150" max="2150" width="18.28515625" style="76" customWidth="1"/>
    <col min="2151" max="2151" width="16.5703125" style="76" customWidth="1"/>
    <col min="2152" max="2152" width="17.140625" style="76" customWidth="1"/>
    <col min="2153" max="2153" width="13.85546875" style="76" customWidth="1"/>
    <col min="2154" max="2154" width="17.7109375" style="76" customWidth="1"/>
    <col min="2155" max="2156" width="17.42578125" style="76" customWidth="1"/>
    <col min="2157" max="2157" width="13.42578125" style="76" customWidth="1"/>
    <col min="2158" max="2158" width="12.7109375" style="76" customWidth="1"/>
    <col min="2159" max="2159" width="18" style="76" customWidth="1"/>
    <col min="2160" max="2160" width="18.7109375" style="76" bestFit="1" customWidth="1"/>
    <col min="2161" max="2161" width="9.140625" style="76"/>
    <col min="2162" max="2162" width="16" style="76" bestFit="1" customWidth="1"/>
    <col min="2163" max="2403" width="9.140625" style="76"/>
    <col min="2404" max="2404" width="72.5703125" style="76" customWidth="1"/>
    <col min="2405" max="2405" width="7.140625" style="76" customWidth="1"/>
    <col min="2406" max="2406" width="18.28515625" style="76" customWidth="1"/>
    <col min="2407" max="2407" width="16.5703125" style="76" customWidth="1"/>
    <col min="2408" max="2408" width="17.140625" style="76" customWidth="1"/>
    <col min="2409" max="2409" width="13.85546875" style="76" customWidth="1"/>
    <col min="2410" max="2410" width="17.7109375" style="76" customWidth="1"/>
    <col min="2411" max="2412" width="17.42578125" style="76" customWidth="1"/>
    <col min="2413" max="2413" width="13.42578125" style="76" customWidth="1"/>
    <col min="2414" max="2414" width="12.7109375" style="76" customWidth="1"/>
    <col min="2415" max="2415" width="18" style="76" customWidth="1"/>
    <col min="2416" max="2416" width="18.7109375" style="76" bestFit="1" customWidth="1"/>
    <col min="2417" max="2417" width="9.140625" style="76"/>
    <col min="2418" max="2418" width="16" style="76" bestFit="1" customWidth="1"/>
    <col min="2419" max="2659" width="9.140625" style="76"/>
    <col min="2660" max="2660" width="72.5703125" style="76" customWidth="1"/>
    <col min="2661" max="2661" width="7.140625" style="76" customWidth="1"/>
    <col min="2662" max="2662" width="18.28515625" style="76" customWidth="1"/>
    <col min="2663" max="2663" width="16.5703125" style="76" customWidth="1"/>
    <col min="2664" max="2664" width="17.140625" style="76" customWidth="1"/>
    <col min="2665" max="2665" width="13.85546875" style="76" customWidth="1"/>
    <col min="2666" max="2666" width="17.7109375" style="76" customWidth="1"/>
    <col min="2667" max="2668" width="17.42578125" style="76" customWidth="1"/>
    <col min="2669" max="2669" width="13.42578125" style="76" customWidth="1"/>
    <col min="2670" max="2670" width="12.7109375" style="76" customWidth="1"/>
    <col min="2671" max="2671" width="18" style="76" customWidth="1"/>
    <col min="2672" max="2672" width="18.7109375" style="76" bestFit="1" customWidth="1"/>
    <col min="2673" max="2673" width="9.140625" style="76"/>
    <col min="2674" max="2674" width="16" style="76" bestFit="1" customWidth="1"/>
    <col min="2675" max="2915" width="9.140625" style="76"/>
    <col min="2916" max="2916" width="72.5703125" style="76" customWidth="1"/>
    <col min="2917" max="2917" width="7.140625" style="76" customWidth="1"/>
    <col min="2918" max="2918" width="18.28515625" style="76" customWidth="1"/>
    <col min="2919" max="2919" width="16.5703125" style="76" customWidth="1"/>
    <col min="2920" max="2920" width="17.140625" style="76" customWidth="1"/>
    <col min="2921" max="2921" width="13.85546875" style="76" customWidth="1"/>
    <col min="2922" max="2922" width="17.7109375" style="76" customWidth="1"/>
    <col min="2923" max="2924" width="17.42578125" style="76" customWidth="1"/>
    <col min="2925" max="2925" width="13.42578125" style="76" customWidth="1"/>
    <col min="2926" max="2926" width="12.7109375" style="76" customWidth="1"/>
    <col min="2927" max="2927" width="18" style="76" customWidth="1"/>
    <col min="2928" max="2928" width="18.7109375" style="76" bestFit="1" customWidth="1"/>
    <col min="2929" max="2929" width="9.140625" style="76"/>
    <col min="2930" max="2930" width="16" style="76" bestFit="1" customWidth="1"/>
    <col min="2931" max="3171" width="9.140625" style="76"/>
    <col min="3172" max="3172" width="72.5703125" style="76" customWidth="1"/>
    <col min="3173" max="3173" width="7.140625" style="76" customWidth="1"/>
    <col min="3174" max="3174" width="18.28515625" style="76" customWidth="1"/>
    <col min="3175" max="3175" width="16.5703125" style="76" customWidth="1"/>
    <col min="3176" max="3176" width="17.140625" style="76" customWidth="1"/>
    <col min="3177" max="3177" width="13.85546875" style="76" customWidth="1"/>
    <col min="3178" max="3178" width="17.7109375" style="76" customWidth="1"/>
    <col min="3179" max="3180" width="17.42578125" style="76" customWidth="1"/>
    <col min="3181" max="3181" width="13.42578125" style="76" customWidth="1"/>
    <col min="3182" max="3182" width="12.7109375" style="76" customWidth="1"/>
    <col min="3183" max="3183" width="18" style="76" customWidth="1"/>
    <col min="3184" max="3184" width="18.7109375" style="76" bestFit="1" customWidth="1"/>
    <col min="3185" max="3185" width="9.140625" style="76"/>
    <col min="3186" max="3186" width="16" style="76" bestFit="1" customWidth="1"/>
    <col min="3187" max="3427" width="9.140625" style="76"/>
    <col min="3428" max="3428" width="72.5703125" style="76" customWidth="1"/>
    <col min="3429" max="3429" width="7.140625" style="76" customWidth="1"/>
    <col min="3430" max="3430" width="18.28515625" style="76" customWidth="1"/>
    <col min="3431" max="3431" width="16.5703125" style="76" customWidth="1"/>
    <col min="3432" max="3432" width="17.140625" style="76" customWidth="1"/>
    <col min="3433" max="3433" width="13.85546875" style="76" customWidth="1"/>
    <col min="3434" max="3434" width="17.7109375" style="76" customWidth="1"/>
    <col min="3435" max="3436" width="17.42578125" style="76" customWidth="1"/>
    <col min="3437" max="3437" width="13.42578125" style="76" customWidth="1"/>
    <col min="3438" max="3438" width="12.7109375" style="76" customWidth="1"/>
    <col min="3439" max="3439" width="18" style="76" customWidth="1"/>
    <col min="3440" max="3440" width="18.7109375" style="76" bestFit="1" customWidth="1"/>
    <col min="3441" max="3441" width="9.140625" style="76"/>
    <col min="3442" max="3442" width="16" style="76" bestFit="1" customWidth="1"/>
    <col min="3443" max="3683" width="9.140625" style="76"/>
    <col min="3684" max="3684" width="72.5703125" style="76" customWidth="1"/>
    <col min="3685" max="3685" width="7.140625" style="76" customWidth="1"/>
    <col min="3686" max="3686" width="18.28515625" style="76" customWidth="1"/>
    <col min="3687" max="3687" width="16.5703125" style="76" customWidth="1"/>
    <col min="3688" max="3688" width="17.140625" style="76" customWidth="1"/>
    <col min="3689" max="3689" width="13.85546875" style="76" customWidth="1"/>
    <col min="3690" max="3690" width="17.7109375" style="76" customWidth="1"/>
    <col min="3691" max="3692" width="17.42578125" style="76" customWidth="1"/>
    <col min="3693" max="3693" width="13.42578125" style="76" customWidth="1"/>
    <col min="3694" max="3694" width="12.7109375" style="76" customWidth="1"/>
    <col min="3695" max="3695" width="18" style="76" customWidth="1"/>
    <col min="3696" max="3696" width="18.7109375" style="76" bestFit="1" customWidth="1"/>
    <col min="3697" max="3697" width="9.140625" style="76"/>
    <col min="3698" max="3698" width="16" style="76" bestFit="1" customWidth="1"/>
    <col min="3699" max="3939" width="9.140625" style="76"/>
    <col min="3940" max="3940" width="72.5703125" style="76" customWidth="1"/>
    <col min="3941" max="3941" width="7.140625" style="76" customWidth="1"/>
    <col min="3942" max="3942" width="18.28515625" style="76" customWidth="1"/>
    <col min="3943" max="3943" width="16.5703125" style="76" customWidth="1"/>
    <col min="3944" max="3944" width="17.140625" style="76" customWidth="1"/>
    <col min="3945" max="3945" width="13.85546875" style="76" customWidth="1"/>
    <col min="3946" max="3946" width="17.7109375" style="76" customWidth="1"/>
    <col min="3947" max="3948" width="17.42578125" style="76" customWidth="1"/>
    <col min="3949" max="3949" width="13.42578125" style="76" customWidth="1"/>
    <col min="3950" max="3950" width="12.7109375" style="76" customWidth="1"/>
    <col min="3951" max="3951" width="18" style="76" customWidth="1"/>
    <col min="3952" max="3952" width="18.7109375" style="76" bestFit="1" customWidth="1"/>
    <col min="3953" max="3953" width="9.140625" style="76"/>
    <col min="3954" max="3954" width="16" style="76" bestFit="1" customWidth="1"/>
    <col min="3955" max="4195" width="9.140625" style="76"/>
    <col min="4196" max="4196" width="72.5703125" style="76" customWidth="1"/>
    <col min="4197" max="4197" width="7.140625" style="76" customWidth="1"/>
    <col min="4198" max="4198" width="18.28515625" style="76" customWidth="1"/>
    <col min="4199" max="4199" width="16.5703125" style="76" customWidth="1"/>
    <col min="4200" max="4200" width="17.140625" style="76" customWidth="1"/>
    <col min="4201" max="4201" width="13.85546875" style="76" customWidth="1"/>
    <col min="4202" max="4202" width="17.7109375" style="76" customWidth="1"/>
    <col min="4203" max="4204" width="17.42578125" style="76" customWidth="1"/>
    <col min="4205" max="4205" width="13.42578125" style="76" customWidth="1"/>
    <col min="4206" max="4206" width="12.7109375" style="76" customWidth="1"/>
    <col min="4207" max="4207" width="18" style="76" customWidth="1"/>
    <col min="4208" max="4208" width="18.7109375" style="76" bestFit="1" customWidth="1"/>
    <col min="4209" max="4209" width="9.140625" style="76"/>
    <col min="4210" max="4210" width="16" style="76" bestFit="1" customWidth="1"/>
    <col min="4211" max="4451" width="9.140625" style="76"/>
    <col min="4452" max="4452" width="72.5703125" style="76" customWidth="1"/>
    <col min="4453" max="4453" width="7.140625" style="76" customWidth="1"/>
    <col min="4454" max="4454" width="18.28515625" style="76" customWidth="1"/>
    <col min="4455" max="4455" width="16.5703125" style="76" customWidth="1"/>
    <col min="4456" max="4456" width="17.140625" style="76" customWidth="1"/>
    <col min="4457" max="4457" width="13.85546875" style="76" customWidth="1"/>
    <col min="4458" max="4458" width="17.7109375" style="76" customWidth="1"/>
    <col min="4459" max="4460" width="17.42578125" style="76" customWidth="1"/>
    <col min="4461" max="4461" width="13.42578125" style="76" customWidth="1"/>
    <col min="4462" max="4462" width="12.7109375" style="76" customWidth="1"/>
    <col min="4463" max="4463" width="18" style="76" customWidth="1"/>
    <col min="4464" max="4464" width="18.7109375" style="76" bestFit="1" customWidth="1"/>
    <col min="4465" max="4465" width="9.140625" style="76"/>
    <col min="4466" max="4466" width="16" style="76" bestFit="1" customWidth="1"/>
    <col min="4467" max="4707" width="9.140625" style="76"/>
    <col min="4708" max="4708" width="72.5703125" style="76" customWidth="1"/>
    <col min="4709" max="4709" width="7.140625" style="76" customWidth="1"/>
    <col min="4710" max="4710" width="18.28515625" style="76" customWidth="1"/>
    <col min="4711" max="4711" width="16.5703125" style="76" customWidth="1"/>
    <col min="4712" max="4712" width="17.140625" style="76" customWidth="1"/>
    <col min="4713" max="4713" width="13.85546875" style="76" customWidth="1"/>
    <col min="4714" max="4714" width="17.7109375" style="76" customWidth="1"/>
    <col min="4715" max="4716" width="17.42578125" style="76" customWidth="1"/>
    <col min="4717" max="4717" width="13.42578125" style="76" customWidth="1"/>
    <col min="4718" max="4718" width="12.7109375" style="76" customWidth="1"/>
    <col min="4719" max="4719" width="18" style="76" customWidth="1"/>
    <col min="4720" max="4720" width="18.7109375" style="76" bestFit="1" customWidth="1"/>
    <col min="4721" max="4721" width="9.140625" style="76"/>
    <col min="4722" max="4722" width="16" style="76" bestFit="1" customWidth="1"/>
    <col min="4723" max="4963" width="9.140625" style="76"/>
    <col min="4964" max="4964" width="72.5703125" style="76" customWidth="1"/>
    <col min="4965" max="4965" width="7.140625" style="76" customWidth="1"/>
    <col min="4966" max="4966" width="18.28515625" style="76" customWidth="1"/>
    <col min="4967" max="4967" width="16.5703125" style="76" customWidth="1"/>
    <col min="4968" max="4968" width="17.140625" style="76" customWidth="1"/>
    <col min="4969" max="4969" width="13.85546875" style="76" customWidth="1"/>
    <col min="4970" max="4970" width="17.7109375" style="76" customWidth="1"/>
    <col min="4971" max="4972" width="17.42578125" style="76" customWidth="1"/>
    <col min="4973" max="4973" width="13.42578125" style="76" customWidth="1"/>
    <col min="4974" max="4974" width="12.7109375" style="76" customWidth="1"/>
    <col min="4975" max="4975" width="18" style="76" customWidth="1"/>
    <col min="4976" max="4976" width="18.7109375" style="76" bestFit="1" customWidth="1"/>
    <col min="4977" max="4977" width="9.140625" style="76"/>
    <col min="4978" max="4978" width="16" style="76" bestFit="1" customWidth="1"/>
    <col min="4979" max="5219" width="9.140625" style="76"/>
    <col min="5220" max="5220" width="72.5703125" style="76" customWidth="1"/>
    <col min="5221" max="5221" width="7.140625" style="76" customWidth="1"/>
    <col min="5222" max="5222" width="18.28515625" style="76" customWidth="1"/>
    <col min="5223" max="5223" width="16.5703125" style="76" customWidth="1"/>
    <col min="5224" max="5224" width="17.140625" style="76" customWidth="1"/>
    <col min="5225" max="5225" width="13.85546875" style="76" customWidth="1"/>
    <col min="5226" max="5226" width="17.7109375" style="76" customWidth="1"/>
    <col min="5227" max="5228" width="17.42578125" style="76" customWidth="1"/>
    <col min="5229" max="5229" width="13.42578125" style="76" customWidth="1"/>
    <col min="5230" max="5230" width="12.7109375" style="76" customWidth="1"/>
    <col min="5231" max="5231" width="18" style="76" customWidth="1"/>
    <col min="5232" max="5232" width="18.7109375" style="76" bestFit="1" customWidth="1"/>
    <col min="5233" max="5233" width="9.140625" style="76"/>
    <col min="5234" max="5234" width="16" style="76" bestFit="1" customWidth="1"/>
    <col min="5235" max="5475" width="9.140625" style="76"/>
    <col min="5476" max="5476" width="72.5703125" style="76" customWidth="1"/>
    <col min="5477" max="5477" width="7.140625" style="76" customWidth="1"/>
    <col min="5478" max="5478" width="18.28515625" style="76" customWidth="1"/>
    <col min="5479" max="5479" width="16.5703125" style="76" customWidth="1"/>
    <col min="5480" max="5480" width="17.140625" style="76" customWidth="1"/>
    <col min="5481" max="5481" width="13.85546875" style="76" customWidth="1"/>
    <col min="5482" max="5482" width="17.7109375" style="76" customWidth="1"/>
    <col min="5483" max="5484" width="17.42578125" style="76" customWidth="1"/>
    <col min="5485" max="5485" width="13.42578125" style="76" customWidth="1"/>
    <col min="5486" max="5486" width="12.7109375" style="76" customWidth="1"/>
    <col min="5487" max="5487" width="18" style="76" customWidth="1"/>
    <col min="5488" max="5488" width="18.7109375" style="76" bestFit="1" customWidth="1"/>
    <col min="5489" max="5489" width="9.140625" style="76"/>
    <col min="5490" max="5490" width="16" style="76" bestFit="1" customWidth="1"/>
    <col min="5491" max="5731" width="9.140625" style="76"/>
    <col min="5732" max="5732" width="72.5703125" style="76" customWidth="1"/>
    <col min="5733" max="5733" width="7.140625" style="76" customWidth="1"/>
    <col min="5734" max="5734" width="18.28515625" style="76" customWidth="1"/>
    <col min="5735" max="5735" width="16.5703125" style="76" customWidth="1"/>
    <col min="5736" max="5736" width="17.140625" style="76" customWidth="1"/>
    <col min="5737" max="5737" width="13.85546875" style="76" customWidth="1"/>
    <col min="5738" max="5738" width="17.7109375" style="76" customWidth="1"/>
    <col min="5739" max="5740" width="17.42578125" style="76" customWidth="1"/>
    <col min="5741" max="5741" width="13.42578125" style="76" customWidth="1"/>
    <col min="5742" max="5742" width="12.7109375" style="76" customWidth="1"/>
    <col min="5743" max="5743" width="18" style="76" customWidth="1"/>
    <col min="5744" max="5744" width="18.7109375" style="76" bestFit="1" customWidth="1"/>
    <col min="5745" max="5745" width="9.140625" style="76"/>
    <col min="5746" max="5746" width="16" style="76" bestFit="1" customWidth="1"/>
    <col min="5747" max="5987" width="9.140625" style="76"/>
    <col min="5988" max="5988" width="72.5703125" style="76" customWidth="1"/>
    <col min="5989" max="5989" width="7.140625" style="76" customWidth="1"/>
    <col min="5990" max="5990" width="18.28515625" style="76" customWidth="1"/>
    <col min="5991" max="5991" width="16.5703125" style="76" customWidth="1"/>
    <col min="5992" max="5992" width="17.140625" style="76" customWidth="1"/>
    <col min="5993" max="5993" width="13.85546875" style="76" customWidth="1"/>
    <col min="5994" max="5994" width="17.7109375" style="76" customWidth="1"/>
    <col min="5995" max="5996" width="17.42578125" style="76" customWidth="1"/>
    <col min="5997" max="5997" width="13.42578125" style="76" customWidth="1"/>
    <col min="5998" max="5998" width="12.7109375" style="76" customWidth="1"/>
    <col min="5999" max="5999" width="18" style="76" customWidth="1"/>
    <col min="6000" max="6000" width="18.7109375" style="76" bestFit="1" customWidth="1"/>
    <col min="6001" max="6001" width="9.140625" style="76"/>
    <col min="6002" max="6002" width="16" style="76" bestFit="1" customWidth="1"/>
    <col min="6003" max="6243" width="9.140625" style="76"/>
    <col min="6244" max="6244" width="72.5703125" style="76" customWidth="1"/>
    <col min="6245" max="6245" width="7.140625" style="76" customWidth="1"/>
    <col min="6246" max="6246" width="18.28515625" style="76" customWidth="1"/>
    <col min="6247" max="6247" width="16.5703125" style="76" customWidth="1"/>
    <col min="6248" max="6248" width="17.140625" style="76" customWidth="1"/>
    <col min="6249" max="6249" width="13.85546875" style="76" customWidth="1"/>
    <col min="6250" max="6250" width="17.7109375" style="76" customWidth="1"/>
    <col min="6251" max="6252" width="17.42578125" style="76" customWidth="1"/>
    <col min="6253" max="6253" width="13.42578125" style="76" customWidth="1"/>
    <col min="6254" max="6254" width="12.7109375" style="76" customWidth="1"/>
    <col min="6255" max="6255" width="18" style="76" customWidth="1"/>
    <col min="6256" max="6256" width="18.7109375" style="76" bestFit="1" customWidth="1"/>
    <col min="6257" max="6257" width="9.140625" style="76"/>
    <col min="6258" max="6258" width="16" style="76" bestFit="1" customWidth="1"/>
    <col min="6259" max="6499" width="9.140625" style="76"/>
    <col min="6500" max="6500" width="72.5703125" style="76" customWidth="1"/>
    <col min="6501" max="6501" width="7.140625" style="76" customWidth="1"/>
    <col min="6502" max="6502" width="18.28515625" style="76" customWidth="1"/>
    <col min="6503" max="6503" width="16.5703125" style="76" customWidth="1"/>
    <col min="6504" max="6504" width="17.140625" style="76" customWidth="1"/>
    <col min="6505" max="6505" width="13.85546875" style="76" customWidth="1"/>
    <col min="6506" max="6506" width="17.7109375" style="76" customWidth="1"/>
    <col min="6507" max="6508" width="17.42578125" style="76" customWidth="1"/>
    <col min="6509" max="6509" width="13.42578125" style="76" customWidth="1"/>
    <col min="6510" max="6510" width="12.7109375" style="76" customWidth="1"/>
    <col min="6511" max="6511" width="18" style="76" customWidth="1"/>
    <col min="6512" max="6512" width="18.7109375" style="76" bestFit="1" customWidth="1"/>
    <col min="6513" max="6513" width="9.140625" style="76"/>
    <col min="6514" max="6514" width="16" style="76" bestFit="1" customWidth="1"/>
    <col min="6515" max="6755" width="9.140625" style="76"/>
    <col min="6756" max="6756" width="72.5703125" style="76" customWidth="1"/>
    <col min="6757" max="6757" width="7.140625" style="76" customWidth="1"/>
    <col min="6758" max="6758" width="18.28515625" style="76" customWidth="1"/>
    <col min="6759" max="6759" width="16.5703125" style="76" customWidth="1"/>
    <col min="6760" max="6760" width="17.140625" style="76" customWidth="1"/>
    <col min="6761" max="6761" width="13.85546875" style="76" customWidth="1"/>
    <col min="6762" max="6762" width="17.7109375" style="76" customWidth="1"/>
    <col min="6763" max="6764" width="17.42578125" style="76" customWidth="1"/>
    <col min="6765" max="6765" width="13.42578125" style="76" customWidth="1"/>
    <col min="6766" max="6766" width="12.7109375" style="76" customWidth="1"/>
    <col min="6767" max="6767" width="18" style="76" customWidth="1"/>
    <col min="6768" max="6768" width="18.7109375" style="76" bestFit="1" customWidth="1"/>
    <col min="6769" max="6769" width="9.140625" style="76"/>
    <col min="6770" max="6770" width="16" style="76" bestFit="1" customWidth="1"/>
    <col min="6771" max="7011" width="9.140625" style="76"/>
    <col min="7012" max="7012" width="72.5703125" style="76" customWidth="1"/>
    <col min="7013" max="7013" width="7.140625" style="76" customWidth="1"/>
    <col min="7014" max="7014" width="18.28515625" style="76" customWidth="1"/>
    <col min="7015" max="7015" width="16.5703125" style="76" customWidth="1"/>
    <col min="7016" max="7016" width="17.140625" style="76" customWidth="1"/>
    <col min="7017" max="7017" width="13.85546875" style="76" customWidth="1"/>
    <col min="7018" max="7018" width="17.7109375" style="76" customWidth="1"/>
    <col min="7019" max="7020" width="17.42578125" style="76" customWidth="1"/>
    <col min="7021" max="7021" width="13.42578125" style="76" customWidth="1"/>
    <col min="7022" max="7022" width="12.7109375" style="76" customWidth="1"/>
    <col min="7023" max="7023" width="18" style="76" customWidth="1"/>
    <col min="7024" max="7024" width="18.7109375" style="76" bestFit="1" customWidth="1"/>
    <col min="7025" max="7025" width="9.140625" style="76"/>
    <col min="7026" max="7026" width="16" style="76" bestFit="1" customWidth="1"/>
    <col min="7027" max="7267" width="9.140625" style="76"/>
    <col min="7268" max="7268" width="72.5703125" style="76" customWidth="1"/>
    <col min="7269" max="7269" width="7.140625" style="76" customWidth="1"/>
    <col min="7270" max="7270" width="18.28515625" style="76" customWidth="1"/>
    <col min="7271" max="7271" width="16.5703125" style="76" customWidth="1"/>
    <col min="7272" max="7272" width="17.140625" style="76" customWidth="1"/>
    <col min="7273" max="7273" width="13.85546875" style="76" customWidth="1"/>
    <col min="7274" max="7274" width="17.7109375" style="76" customWidth="1"/>
    <col min="7275" max="7276" width="17.42578125" style="76" customWidth="1"/>
    <col min="7277" max="7277" width="13.42578125" style="76" customWidth="1"/>
    <col min="7278" max="7278" width="12.7109375" style="76" customWidth="1"/>
    <col min="7279" max="7279" width="18" style="76" customWidth="1"/>
    <col min="7280" max="7280" width="18.7109375" style="76" bestFit="1" customWidth="1"/>
    <col min="7281" max="7281" width="9.140625" style="76"/>
    <col min="7282" max="7282" width="16" style="76" bestFit="1" customWidth="1"/>
    <col min="7283" max="7523" width="9.140625" style="76"/>
    <col min="7524" max="7524" width="72.5703125" style="76" customWidth="1"/>
    <col min="7525" max="7525" width="7.140625" style="76" customWidth="1"/>
    <col min="7526" max="7526" width="18.28515625" style="76" customWidth="1"/>
    <col min="7527" max="7527" width="16.5703125" style="76" customWidth="1"/>
    <col min="7528" max="7528" width="17.140625" style="76" customWidth="1"/>
    <col min="7529" max="7529" width="13.85546875" style="76" customWidth="1"/>
    <col min="7530" max="7530" width="17.7109375" style="76" customWidth="1"/>
    <col min="7531" max="7532" width="17.42578125" style="76" customWidth="1"/>
    <col min="7533" max="7533" width="13.42578125" style="76" customWidth="1"/>
    <col min="7534" max="7534" width="12.7109375" style="76" customWidth="1"/>
    <col min="7535" max="7535" width="18" style="76" customWidth="1"/>
    <col min="7536" max="7536" width="18.7109375" style="76" bestFit="1" customWidth="1"/>
    <col min="7537" max="7537" width="9.140625" style="76"/>
    <col min="7538" max="7538" width="16" style="76" bestFit="1" customWidth="1"/>
    <col min="7539" max="7779" width="9.140625" style="76"/>
    <col min="7780" max="7780" width="72.5703125" style="76" customWidth="1"/>
    <col min="7781" max="7781" width="7.140625" style="76" customWidth="1"/>
    <col min="7782" max="7782" width="18.28515625" style="76" customWidth="1"/>
    <col min="7783" max="7783" width="16.5703125" style="76" customWidth="1"/>
    <col min="7784" max="7784" width="17.140625" style="76" customWidth="1"/>
    <col min="7785" max="7785" width="13.85546875" style="76" customWidth="1"/>
    <col min="7786" max="7786" width="17.7109375" style="76" customWidth="1"/>
    <col min="7787" max="7788" width="17.42578125" style="76" customWidth="1"/>
    <col min="7789" max="7789" width="13.42578125" style="76" customWidth="1"/>
    <col min="7790" max="7790" width="12.7109375" style="76" customWidth="1"/>
    <col min="7791" max="7791" width="18" style="76" customWidth="1"/>
    <col min="7792" max="7792" width="18.7109375" style="76" bestFit="1" customWidth="1"/>
    <col min="7793" max="7793" width="9.140625" style="76"/>
    <col min="7794" max="7794" width="16" style="76" bestFit="1" customWidth="1"/>
    <col min="7795" max="8035" width="9.140625" style="76"/>
    <col min="8036" max="8036" width="72.5703125" style="76" customWidth="1"/>
    <col min="8037" max="8037" width="7.140625" style="76" customWidth="1"/>
    <col min="8038" max="8038" width="18.28515625" style="76" customWidth="1"/>
    <col min="8039" max="8039" width="16.5703125" style="76" customWidth="1"/>
    <col min="8040" max="8040" width="17.140625" style="76" customWidth="1"/>
    <col min="8041" max="8041" width="13.85546875" style="76" customWidth="1"/>
    <col min="8042" max="8042" width="17.7109375" style="76" customWidth="1"/>
    <col min="8043" max="8044" width="17.42578125" style="76" customWidth="1"/>
    <col min="8045" max="8045" width="13.42578125" style="76" customWidth="1"/>
    <col min="8046" max="8046" width="12.7109375" style="76" customWidth="1"/>
    <col min="8047" max="8047" width="18" style="76" customWidth="1"/>
    <col min="8048" max="8048" width="18.7109375" style="76" bestFit="1" customWidth="1"/>
    <col min="8049" max="8049" width="9.140625" style="76"/>
    <col min="8050" max="8050" width="16" style="76" bestFit="1" customWidth="1"/>
    <col min="8051" max="8291" width="9.140625" style="76"/>
    <col min="8292" max="8292" width="72.5703125" style="76" customWidth="1"/>
    <col min="8293" max="8293" width="7.140625" style="76" customWidth="1"/>
    <col min="8294" max="8294" width="18.28515625" style="76" customWidth="1"/>
    <col min="8295" max="8295" width="16.5703125" style="76" customWidth="1"/>
    <col min="8296" max="8296" width="17.140625" style="76" customWidth="1"/>
    <col min="8297" max="8297" width="13.85546875" style="76" customWidth="1"/>
    <col min="8298" max="8298" width="17.7109375" style="76" customWidth="1"/>
    <col min="8299" max="8300" width="17.42578125" style="76" customWidth="1"/>
    <col min="8301" max="8301" width="13.42578125" style="76" customWidth="1"/>
    <col min="8302" max="8302" width="12.7109375" style="76" customWidth="1"/>
    <col min="8303" max="8303" width="18" style="76" customWidth="1"/>
    <col min="8304" max="8304" width="18.7109375" style="76" bestFit="1" customWidth="1"/>
    <col min="8305" max="8305" width="9.140625" style="76"/>
    <col min="8306" max="8306" width="16" style="76" bestFit="1" customWidth="1"/>
    <col min="8307" max="8547" width="9.140625" style="76"/>
    <col min="8548" max="8548" width="72.5703125" style="76" customWidth="1"/>
    <col min="8549" max="8549" width="7.140625" style="76" customWidth="1"/>
    <col min="8550" max="8550" width="18.28515625" style="76" customWidth="1"/>
    <col min="8551" max="8551" width="16.5703125" style="76" customWidth="1"/>
    <col min="8552" max="8552" width="17.140625" style="76" customWidth="1"/>
    <col min="8553" max="8553" width="13.85546875" style="76" customWidth="1"/>
    <col min="8554" max="8554" width="17.7109375" style="76" customWidth="1"/>
    <col min="8555" max="8556" width="17.42578125" style="76" customWidth="1"/>
    <col min="8557" max="8557" width="13.42578125" style="76" customWidth="1"/>
    <col min="8558" max="8558" width="12.7109375" style="76" customWidth="1"/>
    <col min="8559" max="8559" width="18" style="76" customWidth="1"/>
    <col min="8560" max="8560" width="18.7109375" style="76" bestFit="1" customWidth="1"/>
    <col min="8561" max="8561" width="9.140625" style="76"/>
    <col min="8562" max="8562" width="16" style="76" bestFit="1" customWidth="1"/>
    <col min="8563" max="8803" width="9.140625" style="76"/>
    <col min="8804" max="8804" width="72.5703125" style="76" customWidth="1"/>
    <col min="8805" max="8805" width="7.140625" style="76" customWidth="1"/>
    <col min="8806" max="8806" width="18.28515625" style="76" customWidth="1"/>
    <col min="8807" max="8807" width="16.5703125" style="76" customWidth="1"/>
    <col min="8808" max="8808" width="17.140625" style="76" customWidth="1"/>
    <col min="8809" max="8809" width="13.85546875" style="76" customWidth="1"/>
    <col min="8810" max="8810" width="17.7109375" style="76" customWidth="1"/>
    <col min="8811" max="8812" width="17.42578125" style="76" customWidth="1"/>
    <col min="8813" max="8813" width="13.42578125" style="76" customWidth="1"/>
    <col min="8814" max="8814" width="12.7109375" style="76" customWidth="1"/>
    <col min="8815" max="8815" width="18" style="76" customWidth="1"/>
    <col min="8816" max="8816" width="18.7109375" style="76" bestFit="1" customWidth="1"/>
    <col min="8817" max="8817" width="9.140625" style="76"/>
    <col min="8818" max="8818" width="16" style="76" bestFit="1" customWidth="1"/>
    <col min="8819" max="9059" width="9.140625" style="76"/>
    <col min="9060" max="9060" width="72.5703125" style="76" customWidth="1"/>
    <col min="9061" max="9061" width="7.140625" style="76" customWidth="1"/>
    <col min="9062" max="9062" width="18.28515625" style="76" customWidth="1"/>
    <col min="9063" max="9063" width="16.5703125" style="76" customWidth="1"/>
    <col min="9064" max="9064" width="17.140625" style="76" customWidth="1"/>
    <col min="9065" max="9065" width="13.85546875" style="76" customWidth="1"/>
    <col min="9066" max="9066" width="17.7109375" style="76" customWidth="1"/>
    <col min="9067" max="9068" width="17.42578125" style="76" customWidth="1"/>
    <col min="9069" max="9069" width="13.42578125" style="76" customWidth="1"/>
    <col min="9070" max="9070" width="12.7109375" style="76" customWidth="1"/>
    <col min="9071" max="9071" width="18" style="76" customWidth="1"/>
    <col min="9072" max="9072" width="18.7109375" style="76" bestFit="1" customWidth="1"/>
    <col min="9073" max="9073" width="9.140625" style="76"/>
    <col min="9074" max="9074" width="16" style="76" bestFit="1" customWidth="1"/>
    <col min="9075" max="9315" width="9.140625" style="76"/>
    <col min="9316" max="9316" width="72.5703125" style="76" customWidth="1"/>
    <col min="9317" max="9317" width="7.140625" style="76" customWidth="1"/>
    <col min="9318" max="9318" width="18.28515625" style="76" customWidth="1"/>
    <col min="9319" max="9319" width="16.5703125" style="76" customWidth="1"/>
    <col min="9320" max="9320" width="17.140625" style="76" customWidth="1"/>
    <col min="9321" max="9321" width="13.85546875" style="76" customWidth="1"/>
    <col min="9322" max="9322" width="17.7109375" style="76" customWidth="1"/>
    <col min="9323" max="9324" width="17.42578125" style="76" customWidth="1"/>
    <col min="9325" max="9325" width="13.42578125" style="76" customWidth="1"/>
    <col min="9326" max="9326" width="12.7109375" style="76" customWidth="1"/>
    <col min="9327" max="9327" width="18" style="76" customWidth="1"/>
    <col min="9328" max="9328" width="18.7109375" style="76" bestFit="1" customWidth="1"/>
    <col min="9329" max="9329" width="9.140625" style="76"/>
    <col min="9330" max="9330" width="16" style="76" bestFit="1" customWidth="1"/>
    <col min="9331" max="9571" width="9.140625" style="76"/>
    <col min="9572" max="9572" width="72.5703125" style="76" customWidth="1"/>
    <col min="9573" max="9573" width="7.140625" style="76" customWidth="1"/>
    <col min="9574" max="9574" width="18.28515625" style="76" customWidth="1"/>
    <col min="9575" max="9575" width="16.5703125" style="76" customWidth="1"/>
    <col min="9576" max="9576" width="17.140625" style="76" customWidth="1"/>
    <col min="9577" max="9577" width="13.85546875" style="76" customWidth="1"/>
    <col min="9578" max="9578" width="17.7109375" style="76" customWidth="1"/>
    <col min="9579" max="9580" width="17.42578125" style="76" customWidth="1"/>
    <col min="9581" max="9581" width="13.42578125" style="76" customWidth="1"/>
    <col min="9582" max="9582" width="12.7109375" style="76" customWidth="1"/>
    <col min="9583" max="9583" width="18" style="76" customWidth="1"/>
    <col min="9584" max="9584" width="18.7109375" style="76" bestFit="1" customWidth="1"/>
    <col min="9585" max="9585" width="9.140625" style="76"/>
    <col min="9586" max="9586" width="16" style="76" bestFit="1" customWidth="1"/>
    <col min="9587" max="9827" width="9.140625" style="76"/>
    <col min="9828" max="9828" width="72.5703125" style="76" customWidth="1"/>
    <col min="9829" max="9829" width="7.140625" style="76" customWidth="1"/>
    <col min="9830" max="9830" width="18.28515625" style="76" customWidth="1"/>
    <col min="9831" max="9831" width="16.5703125" style="76" customWidth="1"/>
    <col min="9832" max="9832" width="17.140625" style="76" customWidth="1"/>
    <col min="9833" max="9833" width="13.85546875" style="76" customWidth="1"/>
    <col min="9834" max="9834" width="17.7109375" style="76" customWidth="1"/>
    <col min="9835" max="9836" width="17.42578125" style="76" customWidth="1"/>
    <col min="9837" max="9837" width="13.42578125" style="76" customWidth="1"/>
    <col min="9838" max="9838" width="12.7109375" style="76" customWidth="1"/>
    <col min="9839" max="9839" width="18" style="76" customWidth="1"/>
    <col min="9840" max="9840" width="18.7109375" style="76" bestFit="1" customWidth="1"/>
    <col min="9841" max="9841" width="9.140625" style="76"/>
    <col min="9842" max="9842" width="16" style="76" bestFit="1" customWidth="1"/>
    <col min="9843" max="10083" width="9.140625" style="76"/>
    <col min="10084" max="10084" width="72.5703125" style="76" customWidth="1"/>
    <col min="10085" max="10085" width="7.140625" style="76" customWidth="1"/>
    <col min="10086" max="10086" width="18.28515625" style="76" customWidth="1"/>
    <col min="10087" max="10087" width="16.5703125" style="76" customWidth="1"/>
    <col min="10088" max="10088" width="17.140625" style="76" customWidth="1"/>
    <col min="10089" max="10089" width="13.85546875" style="76" customWidth="1"/>
    <col min="10090" max="10090" width="17.7109375" style="76" customWidth="1"/>
    <col min="10091" max="10092" width="17.42578125" style="76" customWidth="1"/>
    <col min="10093" max="10093" width="13.42578125" style="76" customWidth="1"/>
    <col min="10094" max="10094" width="12.7109375" style="76" customWidth="1"/>
    <col min="10095" max="10095" width="18" style="76" customWidth="1"/>
    <col min="10096" max="10096" width="18.7109375" style="76" bestFit="1" customWidth="1"/>
    <col min="10097" max="10097" width="9.140625" style="76"/>
    <col min="10098" max="10098" width="16" style="76" bestFit="1" customWidth="1"/>
    <col min="10099" max="10339" width="9.140625" style="76"/>
    <col min="10340" max="10340" width="72.5703125" style="76" customWidth="1"/>
    <col min="10341" max="10341" width="7.140625" style="76" customWidth="1"/>
    <col min="10342" max="10342" width="18.28515625" style="76" customWidth="1"/>
    <col min="10343" max="10343" width="16.5703125" style="76" customWidth="1"/>
    <col min="10344" max="10344" width="17.140625" style="76" customWidth="1"/>
    <col min="10345" max="10345" width="13.85546875" style="76" customWidth="1"/>
    <col min="10346" max="10346" width="17.7109375" style="76" customWidth="1"/>
    <col min="10347" max="10348" width="17.42578125" style="76" customWidth="1"/>
    <col min="10349" max="10349" width="13.42578125" style="76" customWidth="1"/>
    <col min="10350" max="10350" width="12.7109375" style="76" customWidth="1"/>
    <col min="10351" max="10351" width="18" style="76" customWidth="1"/>
    <col min="10352" max="10352" width="18.7109375" style="76" bestFit="1" customWidth="1"/>
    <col min="10353" max="10353" width="9.140625" style="76"/>
    <col min="10354" max="10354" width="16" style="76" bestFit="1" customWidth="1"/>
    <col min="10355" max="10595" width="9.140625" style="76"/>
    <col min="10596" max="10596" width="72.5703125" style="76" customWidth="1"/>
    <col min="10597" max="10597" width="7.140625" style="76" customWidth="1"/>
    <col min="10598" max="10598" width="18.28515625" style="76" customWidth="1"/>
    <col min="10599" max="10599" width="16.5703125" style="76" customWidth="1"/>
    <col min="10600" max="10600" width="17.140625" style="76" customWidth="1"/>
    <col min="10601" max="10601" width="13.85546875" style="76" customWidth="1"/>
    <col min="10602" max="10602" width="17.7109375" style="76" customWidth="1"/>
    <col min="10603" max="10604" width="17.42578125" style="76" customWidth="1"/>
    <col min="10605" max="10605" width="13.42578125" style="76" customWidth="1"/>
    <col min="10606" max="10606" width="12.7109375" style="76" customWidth="1"/>
    <col min="10607" max="10607" width="18" style="76" customWidth="1"/>
    <col min="10608" max="10608" width="18.7109375" style="76" bestFit="1" customWidth="1"/>
    <col min="10609" max="10609" width="9.140625" style="76"/>
    <col min="10610" max="10610" width="16" style="76" bestFit="1" customWidth="1"/>
    <col min="10611" max="10851" width="9.140625" style="76"/>
    <col min="10852" max="10852" width="72.5703125" style="76" customWidth="1"/>
    <col min="10853" max="10853" width="7.140625" style="76" customWidth="1"/>
    <col min="10854" max="10854" width="18.28515625" style="76" customWidth="1"/>
    <col min="10855" max="10855" width="16.5703125" style="76" customWidth="1"/>
    <col min="10856" max="10856" width="17.140625" style="76" customWidth="1"/>
    <col min="10857" max="10857" width="13.85546875" style="76" customWidth="1"/>
    <col min="10858" max="10858" width="17.7109375" style="76" customWidth="1"/>
    <col min="10859" max="10860" width="17.42578125" style="76" customWidth="1"/>
    <col min="10861" max="10861" width="13.42578125" style="76" customWidth="1"/>
    <col min="10862" max="10862" width="12.7109375" style="76" customWidth="1"/>
    <col min="10863" max="10863" width="18" style="76" customWidth="1"/>
    <col min="10864" max="10864" width="18.7109375" style="76" bestFit="1" customWidth="1"/>
    <col min="10865" max="10865" width="9.140625" style="76"/>
    <col min="10866" max="10866" width="16" style="76" bestFit="1" customWidth="1"/>
    <col min="10867" max="11107" width="9.140625" style="76"/>
    <col min="11108" max="11108" width="72.5703125" style="76" customWidth="1"/>
    <col min="11109" max="11109" width="7.140625" style="76" customWidth="1"/>
    <col min="11110" max="11110" width="18.28515625" style="76" customWidth="1"/>
    <col min="11111" max="11111" width="16.5703125" style="76" customWidth="1"/>
    <col min="11112" max="11112" width="17.140625" style="76" customWidth="1"/>
    <col min="11113" max="11113" width="13.85546875" style="76" customWidth="1"/>
    <col min="11114" max="11114" width="17.7109375" style="76" customWidth="1"/>
    <col min="11115" max="11116" width="17.42578125" style="76" customWidth="1"/>
    <col min="11117" max="11117" width="13.42578125" style="76" customWidth="1"/>
    <col min="11118" max="11118" width="12.7109375" style="76" customWidth="1"/>
    <col min="11119" max="11119" width="18" style="76" customWidth="1"/>
    <col min="11120" max="11120" width="18.7109375" style="76" bestFit="1" customWidth="1"/>
    <col min="11121" max="11121" width="9.140625" style="76"/>
    <col min="11122" max="11122" width="16" style="76" bestFit="1" customWidth="1"/>
    <col min="11123" max="11363" width="9.140625" style="76"/>
    <col min="11364" max="11364" width="72.5703125" style="76" customWidth="1"/>
    <col min="11365" max="11365" width="7.140625" style="76" customWidth="1"/>
    <col min="11366" max="11366" width="18.28515625" style="76" customWidth="1"/>
    <col min="11367" max="11367" width="16.5703125" style="76" customWidth="1"/>
    <col min="11368" max="11368" width="17.140625" style="76" customWidth="1"/>
    <col min="11369" max="11369" width="13.85546875" style="76" customWidth="1"/>
    <col min="11370" max="11370" width="17.7109375" style="76" customWidth="1"/>
    <col min="11371" max="11372" width="17.42578125" style="76" customWidth="1"/>
    <col min="11373" max="11373" width="13.42578125" style="76" customWidth="1"/>
    <col min="11374" max="11374" width="12.7109375" style="76" customWidth="1"/>
    <col min="11375" max="11375" width="18" style="76" customWidth="1"/>
    <col min="11376" max="11376" width="18.7109375" style="76" bestFit="1" customWidth="1"/>
    <col min="11377" max="11377" width="9.140625" style="76"/>
    <col min="11378" max="11378" width="16" style="76" bestFit="1" customWidth="1"/>
    <col min="11379" max="11619" width="9.140625" style="76"/>
    <col min="11620" max="11620" width="72.5703125" style="76" customWidth="1"/>
    <col min="11621" max="11621" width="7.140625" style="76" customWidth="1"/>
    <col min="11622" max="11622" width="18.28515625" style="76" customWidth="1"/>
    <col min="11623" max="11623" width="16.5703125" style="76" customWidth="1"/>
    <col min="11624" max="11624" width="17.140625" style="76" customWidth="1"/>
    <col min="11625" max="11625" width="13.85546875" style="76" customWidth="1"/>
    <col min="11626" max="11626" width="17.7109375" style="76" customWidth="1"/>
    <col min="11627" max="11628" width="17.42578125" style="76" customWidth="1"/>
    <col min="11629" max="11629" width="13.42578125" style="76" customWidth="1"/>
    <col min="11630" max="11630" width="12.7109375" style="76" customWidth="1"/>
    <col min="11631" max="11631" width="18" style="76" customWidth="1"/>
    <col min="11632" max="11632" width="18.7109375" style="76" bestFit="1" customWidth="1"/>
    <col min="11633" max="11633" width="9.140625" style="76"/>
    <col min="11634" max="11634" width="16" style="76" bestFit="1" customWidth="1"/>
    <col min="11635" max="11875" width="9.140625" style="76"/>
    <col min="11876" max="11876" width="72.5703125" style="76" customWidth="1"/>
    <col min="11877" max="11877" width="7.140625" style="76" customWidth="1"/>
    <col min="11878" max="11878" width="18.28515625" style="76" customWidth="1"/>
    <col min="11879" max="11879" width="16.5703125" style="76" customWidth="1"/>
    <col min="11880" max="11880" width="17.140625" style="76" customWidth="1"/>
    <col min="11881" max="11881" width="13.85546875" style="76" customWidth="1"/>
    <col min="11882" max="11882" width="17.7109375" style="76" customWidth="1"/>
    <col min="11883" max="11884" width="17.42578125" style="76" customWidth="1"/>
    <col min="11885" max="11885" width="13.42578125" style="76" customWidth="1"/>
    <col min="11886" max="11886" width="12.7109375" style="76" customWidth="1"/>
    <col min="11887" max="11887" width="18" style="76" customWidth="1"/>
    <col min="11888" max="11888" width="18.7109375" style="76" bestFit="1" customWidth="1"/>
    <col min="11889" max="11889" width="9.140625" style="76"/>
    <col min="11890" max="11890" width="16" style="76" bestFit="1" customWidth="1"/>
    <col min="11891" max="12131" width="9.140625" style="76"/>
    <col min="12132" max="12132" width="72.5703125" style="76" customWidth="1"/>
    <col min="12133" max="12133" width="7.140625" style="76" customWidth="1"/>
    <col min="12134" max="12134" width="18.28515625" style="76" customWidth="1"/>
    <col min="12135" max="12135" width="16.5703125" style="76" customWidth="1"/>
    <col min="12136" max="12136" width="17.140625" style="76" customWidth="1"/>
    <col min="12137" max="12137" width="13.85546875" style="76" customWidth="1"/>
    <col min="12138" max="12138" width="17.7109375" style="76" customWidth="1"/>
    <col min="12139" max="12140" width="17.42578125" style="76" customWidth="1"/>
    <col min="12141" max="12141" width="13.42578125" style="76" customWidth="1"/>
    <col min="12142" max="12142" width="12.7109375" style="76" customWidth="1"/>
    <col min="12143" max="12143" width="18" style="76" customWidth="1"/>
    <col min="12144" max="12144" width="18.7109375" style="76" bestFit="1" customWidth="1"/>
    <col min="12145" max="12145" width="9.140625" style="76"/>
    <col min="12146" max="12146" width="16" style="76" bestFit="1" customWidth="1"/>
    <col min="12147" max="12387" width="9.140625" style="76"/>
    <col min="12388" max="12388" width="72.5703125" style="76" customWidth="1"/>
    <col min="12389" max="12389" width="7.140625" style="76" customWidth="1"/>
    <col min="12390" max="12390" width="18.28515625" style="76" customWidth="1"/>
    <col min="12391" max="12391" width="16.5703125" style="76" customWidth="1"/>
    <col min="12392" max="12392" width="17.140625" style="76" customWidth="1"/>
    <col min="12393" max="12393" width="13.85546875" style="76" customWidth="1"/>
    <col min="12394" max="12394" width="17.7109375" style="76" customWidth="1"/>
    <col min="12395" max="12396" width="17.42578125" style="76" customWidth="1"/>
    <col min="12397" max="12397" width="13.42578125" style="76" customWidth="1"/>
    <col min="12398" max="12398" width="12.7109375" style="76" customWidth="1"/>
    <col min="12399" max="12399" width="18" style="76" customWidth="1"/>
    <col min="12400" max="12400" width="18.7109375" style="76" bestFit="1" customWidth="1"/>
    <col min="12401" max="12401" width="9.140625" style="76"/>
    <col min="12402" max="12402" width="16" style="76" bestFit="1" customWidth="1"/>
    <col min="12403" max="12643" width="9.140625" style="76"/>
    <col min="12644" max="12644" width="72.5703125" style="76" customWidth="1"/>
    <col min="12645" max="12645" width="7.140625" style="76" customWidth="1"/>
    <col min="12646" max="12646" width="18.28515625" style="76" customWidth="1"/>
    <col min="12647" max="12647" width="16.5703125" style="76" customWidth="1"/>
    <col min="12648" max="12648" width="17.140625" style="76" customWidth="1"/>
    <col min="12649" max="12649" width="13.85546875" style="76" customWidth="1"/>
    <col min="12650" max="12650" width="17.7109375" style="76" customWidth="1"/>
    <col min="12651" max="12652" width="17.42578125" style="76" customWidth="1"/>
    <col min="12653" max="12653" width="13.42578125" style="76" customWidth="1"/>
    <col min="12654" max="12654" width="12.7109375" style="76" customWidth="1"/>
    <col min="12655" max="12655" width="18" style="76" customWidth="1"/>
    <col min="12656" max="12656" width="18.7109375" style="76" bestFit="1" customWidth="1"/>
    <col min="12657" max="12657" width="9.140625" style="76"/>
    <col min="12658" max="12658" width="16" style="76" bestFit="1" customWidth="1"/>
    <col min="12659" max="12899" width="9.140625" style="76"/>
    <col min="12900" max="12900" width="72.5703125" style="76" customWidth="1"/>
    <col min="12901" max="12901" width="7.140625" style="76" customWidth="1"/>
    <col min="12902" max="12902" width="18.28515625" style="76" customWidth="1"/>
    <col min="12903" max="12903" width="16.5703125" style="76" customWidth="1"/>
    <col min="12904" max="12904" width="17.140625" style="76" customWidth="1"/>
    <col min="12905" max="12905" width="13.85546875" style="76" customWidth="1"/>
    <col min="12906" max="12906" width="17.7109375" style="76" customWidth="1"/>
    <col min="12907" max="12908" width="17.42578125" style="76" customWidth="1"/>
    <col min="12909" max="12909" width="13.42578125" style="76" customWidth="1"/>
    <col min="12910" max="12910" width="12.7109375" style="76" customWidth="1"/>
    <col min="12911" max="12911" width="18" style="76" customWidth="1"/>
    <col min="12912" max="12912" width="18.7109375" style="76" bestFit="1" customWidth="1"/>
    <col min="12913" max="12913" width="9.140625" style="76"/>
    <col min="12914" max="12914" width="16" style="76" bestFit="1" customWidth="1"/>
    <col min="12915" max="13155" width="9.140625" style="76"/>
    <col min="13156" max="13156" width="72.5703125" style="76" customWidth="1"/>
    <col min="13157" max="13157" width="7.140625" style="76" customWidth="1"/>
    <col min="13158" max="13158" width="18.28515625" style="76" customWidth="1"/>
    <col min="13159" max="13159" width="16.5703125" style="76" customWidth="1"/>
    <col min="13160" max="13160" width="17.140625" style="76" customWidth="1"/>
    <col min="13161" max="13161" width="13.85546875" style="76" customWidth="1"/>
    <col min="13162" max="13162" width="17.7109375" style="76" customWidth="1"/>
    <col min="13163" max="13164" width="17.42578125" style="76" customWidth="1"/>
    <col min="13165" max="13165" width="13.42578125" style="76" customWidth="1"/>
    <col min="13166" max="13166" width="12.7109375" style="76" customWidth="1"/>
    <col min="13167" max="13167" width="18" style="76" customWidth="1"/>
    <col min="13168" max="13168" width="18.7109375" style="76" bestFit="1" customWidth="1"/>
    <col min="13169" max="13169" width="9.140625" style="76"/>
    <col min="13170" max="13170" width="16" style="76" bestFit="1" customWidth="1"/>
    <col min="13171" max="13411" width="9.140625" style="76"/>
    <col min="13412" max="13412" width="72.5703125" style="76" customWidth="1"/>
    <col min="13413" max="13413" width="7.140625" style="76" customWidth="1"/>
    <col min="13414" max="13414" width="18.28515625" style="76" customWidth="1"/>
    <col min="13415" max="13415" width="16.5703125" style="76" customWidth="1"/>
    <col min="13416" max="13416" width="17.140625" style="76" customWidth="1"/>
    <col min="13417" max="13417" width="13.85546875" style="76" customWidth="1"/>
    <col min="13418" max="13418" width="17.7109375" style="76" customWidth="1"/>
    <col min="13419" max="13420" width="17.42578125" style="76" customWidth="1"/>
    <col min="13421" max="13421" width="13.42578125" style="76" customWidth="1"/>
    <col min="13422" max="13422" width="12.7109375" style="76" customWidth="1"/>
    <col min="13423" max="13423" width="18" style="76" customWidth="1"/>
    <col min="13424" max="13424" width="18.7109375" style="76" bestFit="1" customWidth="1"/>
    <col min="13425" max="13425" width="9.140625" style="76"/>
    <col min="13426" max="13426" width="16" style="76" bestFit="1" customWidth="1"/>
    <col min="13427" max="13667" width="9.140625" style="76"/>
    <col min="13668" max="13668" width="72.5703125" style="76" customWidth="1"/>
    <col min="13669" max="13669" width="7.140625" style="76" customWidth="1"/>
    <col min="13670" max="13670" width="18.28515625" style="76" customWidth="1"/>
    <col min="13671" max="13671" width="16.5703125" style="76" customWidth="1"/>
    <col min="13672" max="13672" width="17.140625" style="76" customWidth="1"/>
    <col min="13673" max="13673" width="13.85546875" style="76" customWidth="1"/>
    <col min="13674" max="13674" width="17.7109375" style="76" customWidth="1"/>
    <col min="13675" max="13676" width="17.42578125" style="76" customWidth="1"/>
    <col min="13677" max="13677" width="13.42578125" style="76" customWidth="1"/>
    <col min="13678" max="13678" width="12.7109375" style="76" customWidth="1"/>
    <col min="13679" max="13679" width="18" style="76" customWidth="1"/>
    <col min="13680" max="13680" width="18.7109375" style="76" bestFit="1" customWidth="1"/>
    <col min="13681" max="13681" width="9.140625" style="76"/>
    <col min="13682" max="13682" width="16" style="76" bestFit="1" customWidth="1"/>
    <col min="13683" max="13923" width="9.140625" style="76"/>
    <col min="13924" max="13924" width="72.5703125" style="76" customWidth="1"/>
    <col min="13925" max="13925" width="7.140625" style="76" customWidth="1"/>
    <col min="13926" max="13926" width="18.28515625" style="76" customWidth="1"/>
    <col min="13927" max="13927" width="16.5703125" style="76" customWidth="1"/>
    <col min="13928" max="13928" width="17.140625" style="76" customWidth="1"/>
    <col min="13929" max="13929" width="13.85546875" style="76" customWidth="1"/>
    <col min="13930" max="13930" width="17.7109375" style="76" customWidth="1"/>
    <col min="13931" max="13932" width="17.42578125" style="76" customWidth="1"/>
    <col min="13933" max="13933" width="13.42578125" style="76" customWidth="1"/>
    <col min="13934" max="13934" width="12.7109375" style="76" customWidth="1"/>
    <col min="13935" max="13935" width="18" style="76" customWidth="1"/>
    <col min="13936" max="13936" width="18.7109375" style="76" bestFit="1" customWidth="1"/>
    <col min="13937" max="13937" width="9.140625" style="76"/>
    <col min="13938" max="13938" width="16" style="76" bestFit="1" customWidth="1"/>
    <col min="13939" max="14179" width="9.140625" style="76"/>
    <col min="14180" max="14180" width="72.5703125" style="76" customWidth="1"/>
    <col min="14181" max="14181" width="7.140625" style="76" customWidth="1"/>
    <col min="14182" max="14182" width="18.28515625" style="76" customWidth="1"/>
    <col min="14183" max="14183" width="16.5703125" style="76" customWidth="1"/>
    <col min="14184" max="14184" width="17.140625" style="76" customWidth="1"/>
    <col min="14185" max="14185" width="13.85546875" style="76" customWidth="1"/>
    <col min="14186" max="14186" width="17.7109375" style="76" customWidth="1"/>
    <col min="14187" max="14188" width="17.42578125" style="76" customWidth="1"/>
    <col min="14189" max="14189" width="13.42578125" style="76" customWidth="1"/>
    <col min="14190" max="14190" width="12.7109375" style="76" customWidth="1"/>
    <col min="14191" max="14191" width="18" style="76" customWidth="1"/>
    <col min="14192" max="14192" width="18.7109375" style="76" bestFit="1" customWidth="1"/>
    <col min="14193" max="14193" width="9.140625" style="76"/>
    <col min="14194" max="14194" width="16" style="76" bestFit="1" customWidth="1"/>
    <col min="14195" max="14435" width="9.140625" style="76"/>
    <col min="14436" max="14436" width="72.5703125" style="76" customWidth="1"/>
    <col min="14437" max="14437" width="7.140625" style="76" customWidth="1"/>
    <col min="14438" max="14438" width="18.28515625" style="76" customWidth="1"/>
    <col min="14439" max="14439" width="16.5703125" style="76" customWidth="1"/>
    <col min="14440" max="14440" width="17.140625" style="76" customWidth="1"/>
    <col min="14441" max="14441" width="13.85546875" style="76" customWidth="1"/>
    <col min="14442" max="14442" width="17.7109375" style="76" customWidth="1"/>
    <col min="14443" max="14444" width="17.42578125" style="76" customWidth="1"/>
    <col min="14445" max="14445" width="13.42578125" style="76" customWidth="1"/>
    <col min="14446" max="14446" width="12.7109375" style="76" customWidth="1"/>
    <col min="14447" max="14447" width="18" style="76" customWidth="1"/>
    <col min="14448" max="14448" width="18.7109375" style="76" bestFit="1" customWidth="1"/>
    <col min="14449" max="14449" width="9.140625" style="76"/>
    <col min="14450" max="14450" width="16" style="76" bestFit="1" customWidth="1"/>
    <col min="14451" max="14691" width="9.140625" style="76"/>
    <col min="14692" max="14692" width="72.5703125" style="76" customWidth="1"/>
    <col min="14693" max="14693" width="7.140625" style="76" customWidth="1"/>
    <col min="14694" max="14694" width="18.28515625" style="76" customWidth="1"/>
    <col min="14695" max="14695" width="16.5703125" style="76" customWidth="1"/>
    <col min="14696" max="14696" width="17.140625" style="76" customWidth="1"/>
    <col min="14697" max="14697" width="13.85546875" style="76" customWidth="1"/>
    <col min="14698" max="14698" width="17.7109375" style="76" customWidth="1"/>
    <col min="14699" max="14700" width="17.42578125" style="76" customWidth="1"/>
    <col min="14701" max="14701" width="13.42578125" style="76" customWidth="1"/>
    <col min="14702" max="14702" width="12.7109375" style="76" customWidth="1"/>
    <col min="14703" max="14703" width="18" style="76" customWidth="1"/>
    <col min="14704" max="14704" width="18.7109375" style="76" bestFit="1" customWidth="1"/>
    <col min="14705" max="14705" width="9.140625" style="76"/>
    <col min="14706" max="14706" width="16" style="76" bestFit="1" customWidth="1"/>
    <col min="14707" max="14947" width="9.140625" style="76"/>
    <col min="14948" max="14948" width="72.5703125" style="76" customWidth="1"/>
    <col min="14949" max="14949" width="7.140625" style="76" customWidth="1"/>
    <col min="14950" max="14950" width="18.28515625" style="76" customWidth="1"/>
    <col min="14951" max="14951" width="16.5703125" style="76" customWidth="1"/>
    <col min="14952" max="14952" width="17.140625" style="76" customWidth="1"/>
    <col min="14953" max="14953" width="13.85546875" style="76" customWidth="1"/>
    <col min="14954" max="14954" width="17.7109375" style="76" customWidth="1"/>
    <col min="14955" max="14956" width="17.42578125" style="76" customWidth="1"/>
    <col min="14957" max="14957" width="13.42578125" style="76" customWidth="1"/>
    <col min="14958" max="14958" width="12.7109375" style="76" customWidth="1"/>
    <col min="14959" max="14959" width="18" style="76" customWidth="1"/>
    <col min="14960" max="14960" width="18.7109375" style="76" bestFit="1" customWidth="1"/>
    <col min="14961" max="14961" width="9.140625" style="76"/>
    <col min="14962" max="14962" width="16" style="76" bestFit="1" customWidth="1"/>
    <col min="14963" max="15203" width="9.140625" style="76"/>
    <col min="15204" max="15204" width="72.5703125" style="76" customWidth="1"/>
    <col min="15205" max="15205" width="7.140625" style="76" customWidth="1"/>
    <col min="15206" max="15206" width="18.28515625" style="76" customWidth="1"/>
    <col min="15207" max="15207" width="16.5703125" style="76" customWidth="1"/>
    <col min="15208" max="15208" width="17.140625" style="76" customWidth="1"/>
    <col min="15209" max="15209" width="13.85546875" style="76" customWidth="1"/>
    <col min="15210" max="15210" width="17.7109375" style="76" customWidth="1"/>
    <col min="15211" max="15212" width="17.42578125" style="76" customWidth="1"/>
    <col min="15213" max="15213" width="13.42578125" style="76" customWidth="1"/>
    <col min="15214" max="15214" width="12.7109375" style="76" customWidth="1"/>
    <col min="15215" max="15215" width="18" style="76" customWidth="1"/>
    <col min="15216" max="15216" width="18.7109375" style="76" bestFit="1" customWidth="1"/>
    <col min="15217" max="15217" width="9.140625" style="76"/>
    <col min="15218" max="15218" width="16" style="76" bestFit="1" customWidth="1"/>
    <col min="15219" max="15459" width="9.140625" style="76"/>
    <col min="15460" max="15460" width="72.5703125" style="76" customWidth="1"/>
    <col min="15461" max="15461" width="7.140625" style="76" customWidth="1"/>
    <col min="15462" max="15462" width="18.28515625" style="76" customWidth="1"/>
    <col min="15463" max="15463" width="16.5703125" style="76" customWidth="1"/>
    <col min="15464" max="15464" width="17.140625" style="76" customWidth="1"/>
    <col min="15465" max="15465" width="13.85546875" style="76" customWidth="1"/>
    <col min="15466" max="15466" width="17.7109375" style="76" customWidth="1"/>
    <col min="15467" max="15468" width="17.42578125" style="76" customWidth="1"/>
    <col min="15469" max="15469" width="13.42578125" style="76" customWidth="1"/>
    <col min="15470" max="15470" width="12.7109375" style="76" customWidth="1"/>
    <col min="15471" max="15471" width="18" style="76" customWidth="1"/>
    <col min="15472" max="15472" width="18.7109375" style="76" bestFit="1" customWidth="1"/>
    <col min="15473" max="15473" width="9.140625" style="76"/>
    <col min="15474" max="15474" width="16" style="76" bestFit="1" customWidth="1"/>
    <col min="15475" max="15715" width="9.140625" style="76"/>
    <col min="15716" max="15716" width="72.5703125" style="76" customWidth="1"/>
    <col min="15717" max="15717" width="7.140625" style="76" customWidth="1"/>
    <col min="15718" max="15718" width="18.28515625" style="76" customWidth="1"/>
    <col min="15719" max="15719" width="16.5703125" style="76" customWidth="1"/>
    <col min="15720" max="15720" width="17.140625" style="76" customWidth="1"/>
    <col min="15721" max="15721" width="13.85546875" style="76" customWidth="1"/>
    <col min="15722" max="15722" width="17.7109375" style="76" customWidth="1"/>
    <col min="15723" max="15724" width="17.42578125" style="76" customWidth="1"/>
    <col min="15725" max="15725" width="13.42578125" style="76" customWidth="1"/>
    <col min="15726" max="15726" width="12.7109375" style="76" customWidth="1"/>
    <col min="15727" max="15727" width="18" style="76" customWidth="1"/>
    <col min="15728" max="15728" width="18.7109375" style="76" bestFit="1" customWidth="1"/>
    <col min="15729" max="15729" width="9.140625" style="76"/>
    <col min="15730" max="15730" width="16" style="76" bestFit="1" customWidth="1"/>
    <col min="15731" max="15971" width="9.140625" style="76"/>
    <col min="15972" max="15972" width="72.5703125" style="76" customWidth="1"/>
    <col min="15973" max="15973" width="7.140625" style="76" customWidth="1"/>
    <col min="15974" max="15974" width="18.28515625" style="76" customWidth="1"/>
    <col min="15975" max="15975" width="16.5703125" style="76" customWidth="1"/>
    <col min="15976" max="15976" width="17.140625" style="76" customWidth="1"/>
    <col min="15977" max="15977" width="13.85546875" style="76" customWidth="1"/>
    <col min="15978" max="15978" width="17.7109375" style="76" customWidth="1"/>
    <col min="15979" max="15980" width="17.42578125" style="76" customWidth="1"/>
    <col min="15981" max="15981" width="13.42578125" style="76" customWidth="1"/>
    <col min="15982" max="15982" width="12.7109375" style="76" customWidth="1"/>
    <col min="15983" max="15983" width="18" style="76" customWidth="1"/>
    <col min="15984" max="15984" width="18.7109375" style="76" bestFit="1" customWidth="1"/>
    <col min="15985" max="15985" width="9.140625" style="76"/>
    <col min="15986" max="15986" width="16" style="76" bestFit="1" customWidth="1"/>
    <col min="15987" max="16384" width="9.140625" style="76"/>
  </cols>
  <sheetData>
    <row r="1" spans="1:10" ht="13.9" customHeight="1" x14ac:dyDescent="0.3">
      <c r="A1" s="1"/>
      <c r="B1" s="1"/>
      <c r="C1" s="2"/>
      <c r="E1" s="3" t="s">
        <v>76</v>
      </c>
      <c r="F1" s="4"/>
      <c r="G1" s="4"/>
      <c r="H1" s="5"/>
    </row>
    <row r="2" spans="1:10" ht="20.45" customHeight="1" x14ac:dyDescent="0.3">
      <c r="A2" s="1"/>
      <c r="B2" s="1"/>
      <c r="C2" s="2"/>
      <c r="E2" s="110" t="s">
        <v>0</v>
      </c>
      <c r="F2" s="110"/>
      <c r="G2" s="110"/>
      <c r="H2" s="110"/>
      <c r="I2" s="110"/>
      <c r="J2" s="110"/>
    </row>
    <row r="3" spans="1:10" s="75" customFormat="1" ht="16.899999999999999" customHeight="1" x14ac:dyDescent="0.3">
      <c r="A3" s="111" t="s">
        <v>77</v>
      </c>
      <c r="B3" s="111"/>
      <c r="C3" s="111"/>
      <c r="D3" s="111"/>
      <c r="E3" s="111"/>
      <c r="F3" s="111"/>
      <c r="G3" s="111"/>
      <c r="H3" s="111"/>
      <c r="I3" s="111"/>
      <c r="J3" s="111"/>
    </row>
    <row r="4" spans="1:10" s="75" customFormat="1" ht="18.75" x14ac:dyDescent="0.3">
      <c r="A4" s="112" t="s">
        <v>78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0" s="75" customFormat="1" ht="13.15" customHeight="1" x14ac:dyDescent="0.3">
      <c r="A5" s="113" t="s">
        <v>1</v>
      </c>
      <c r="B5" s="113"/>
      <c r="C5" s="113"/>
      <c r="D5" s="113"/>
      <c r="E5" s="113"/>
      <c r="F5" s="113"/>
      <c r="G5" s="113"/>
      <c r="H5" s="113"/>
      <c r="I5" s="113"/>
      <c r="J5" s="113"/>
    </row>
    <row r="6" spans="1:10" s="75" customFormat="1" ht="20.45" customHeight="1" x14ac:dyDescent="0.3">
      <c r="A6" s="114" t="s">
        <v>98</v>
      </c>
      <c r="B6" s="114"/>
      <c r="C6" s="114"/>
      <c r="D6" s="114"/>
      <c r="E6" s="114"/>
      <c r="F6" s="114"/>
      <c r="G6" s="114"/>
      <c r="H6" s="114"/>
      <c r="I6" s="114"/>
      <c r="J6" s="114"/>
    </row>
    <row r="7" spans="1:10" s="75" customFormat="1" ht="19.5" customHeight="1" x14ac:dyDescent="0.3">
      <c r="A7" s="7"/>
      <c r="B7" s="8"/>
      <c r="C7" s="8"/>
      <c r="D7" s="8"/>
      <c r="E7" s="8"/>
      <c r="F7" s="8"/>
      <c r="G7" s="6"/>
      <c r="H7" s="6"/>
      <c r="I7" s="9"/>
      <c r="J7" s="6" t="s">
        <v>2</v>
      </c>
    </row>
    <row r="8" spans="1:10" s="75" customFormat="1" ht="30" customHeight="1" x14ac:dyDescent="0.3">
      <c r="A8" s="105" t="s">
        <v>3</v>
      </c>
      <c r="B8" s="105" t="s">
        <v>4</v>
      </c>
      <c r="C8" s="106" t="s">
        <v>99</v>
      </c>
      <c r="D8" s="107"/>
      <c r="E8" s="107"/>
      <c r="F8" s="108"/>
      <c r="G8" s="109" t="s">
        <v>79</v>
      </c>
      <c r="H8" s="109"/>
      <c r="I8" s="109"/>
      <c r="J8" s="109"/>
    </row>
    <row r="9" spans="1:10" s="75" customFormat="1" ht="36" customHeight="1" x14ac:dyDescent="0.3">
      <c r="A9" s="105"/>
      <c r="B9" s="105"/>
      <c r="C9" s="73" t="s">
        <v>80</v>
      </c>
      <c r="D9" s="73" t="s">
        <v>81</v>
      </c>
      <c r="E9" s="73" t="s">
        <v>82</v>
      </c>
      <c r="F9" s="74" t="s">
        <v>83</v>
      </c>
      <c r="G9" s="73" t="s">
        <v>80</v>
      </c>
      <c r="H9" s="73" t="s">
        <v>81</v>
      </c>
      <c r="I9" s="78" t="s">
        <v>82</v>
      </c>
      <c r="J9" s="10" t="s">
        <v>83</v>
      </c>
    </row>
    <row r="10" spans="1:10" s="75" customFormat="1" x14ac:dyDescent="0.3">
      <c r="A10" s="11" t="s">
        <v>5</v>
      </c>
      <c r="B10" s="11" t="s">
        <v>6</v>
      </c>
      <c r="C10" s="11">
        <v>3</v>
      </c>
      <c r="D10" s="11">
        <v>4</v>
      </c>
      <c r="E10" s="11">
        <v>5</v>
      </c>
      <c r="F10" s="12">
        <v>6</v>
      </c>
      <c r="G10" s="13">
        <v>7</v>
      </c>
      <c r="H10" s="14">
        <v>8</v>
      </c>
      <c r="I10" s="14">
        <v>9</v>
      </c>
      <c r="J10" s="14">
        <v>10</v>
      </c>
    </row>
    <row r="11" spans="1:10" s="75" customFormat="1" ht="13.9" customHeight="1" x14ac:dyDescent="0.3">
      <c r="A11" s="116" t="s">
        <v>7</v>
      </c>
      <c r="B11" s="117"/>
      <c r="C11" s="117"/>
      <c r="D11" s="117"/>
      <c r="E11" s="117"/>
      <c r="F11" s="117"/>
      <c r="G11" s="117"/>
      <c r="H11" s="117"/>
      <c r="I11" s="117"/>
      <c r="J11" s="118"/>
    </row>
    <row r="12" spans="1:10" s="75" customFormat="1" ht="13.9" customHeight="1" x14ac:dyDescent="0.3">
      <c r="A12" s="15" t="s">
        <v>84</v>
      </c>
      <c r="B12" s="16" t="s">
        <v>8</v>
      </c>
      <c r="C12" s="60">
        <f>C13+C14</f>
        <v>128901816.31</v>
      </c>
      <c r="D12" s="60">
        <f>D13+D14</f>
        <v>106862369.33</v>
      </c>
      <c r="E12" s="60">
        <f>D12-C12</f>
        <v>-22039446.980000004</v>
      </c>
      <c r="F12" s="79">
        <f>(D12/C12)*100</f>
        <v>82.902143964366914</v>
      </c>
      <c r="G12" s="60" t="e">
        <f>G13+G14</f>
        <v>#REF!</v>
      </c>
      <c r="H12" s="60">
        <f>H13+H14</f>
        <v>317438706.63</v>
      </c>
      <c r="I12" s="60" t="e">
        <f>H12-G12</f>
        <v>#REF!</v>
      </c>
      <c r="J12" s="80" t="e">
        <f t="shared" ref="J12:J23" si="0">(H12/G12)*100</f>
        <v>#REF!</v>
      </c>
    </row>
    <row r="13" spans="1:10" s="6" customFormat="1" x14ac:dyDescent="0.3">
      <c r="A13" s="17" t="s">
        <v>85</v>
      </c>
      <c r="B13" s="18" t="s">
        <v>9</v>
      </c>
      <c r="C13" s="81">
        <v>128901816.31</v>
      </c>
      <c r="D13" s="81">
        <v>106862369.33</v>
      </c>
      <c r="E13" s="60">
        <f t="shared" ref="E13:E65" si="1">D13-C13</f>
        <v>-22039446.980000004</v>
      </c>
      <c r="F13" s="79">
        <f t="shared" ref="F13:F40" si="2">(D13/C13)*100</f>
        <v>82.902143964366914</v>
      </c>
      <c r="G13" s="82" t="e">
        <f>#REF!+#REF!+#REF!</f>
        <v>#REF!</v>
      </c>
      <c r="H13" s="82">
        <v>317438706.63</v>
      </c>
      <c r="I13" s="60" t="e">
        <f t="shared" ref="I13:I23" si="3">H13-G13</f>
        <v>#REF!</v>
      </c>
      <c r="J13" s="80" t="e">
        <f t="shared" si="0"/>
        <v>#REF!</v>
      </c>
    </row>
    <row r="14" spans="1:10" s="6" customFormat="1" x14ac:dyDescent="0.3">
      <c r="A14" s="19" t="s">
        <v>86</v>
      </c>
      <c r="B14" s="20" t="s">
        <v>10</v>
      </c>
      <c r="C14" s="83">
        <v>0</v>
      </c>
      <c r="D14" s="83">
        <v>0</v>
      </c>
      <c r="E14" s="60">
        <f t="shared" si="1"/>
        <v>0</v>
      </c>
      <c r="F14" s="79" t="e">
        <f t="shared" si="2"/>
        <v>#DIV/0!</v>
      </c>
      <c r="G14" s="82">
        <v>0</v>
      </c>
      <c r="H14" s="82">
        <v>0</v>
      </c>
      <c r="I14" s="60">
        <f t="shared" si="3"/>
        <v>0</v>
      </c>
      <c r="J14" s="80" t="e">
        <f t="shared" si="0"/>
        <v>#DIV/0!</v>
      </c>
    </row>
    <row r="15" spans="1:10" s="6" customFormat="1" x14ac:dyDescent="0.3">
      <c r="A15" s="21" t="s">
        <v>87</v>
      </c>
      <c r="B15" s="22" t="s">
        <v>11</v>
      </c>
      <c r="C15" s="84">
        <f>C16</f>
        <v>12308270</v>
      </c>
      <c r="D15" s="84">
        <f>D16</f>
        <v>31397964.760000002</v>
      </c>
      <c r="E15" s="85">
        <f t="shared" si="1"/>
        <v>19089694.760000002</v>
      </c>
      <c r="F15" s="23">
        <f t="shared" si="2"/>
        <v>255.09649008349672</v>
      </c>
      <c r="G15" s="84" t="e">
        <f>G16</f>
        <v>#REF!</v>
      </c>
      <c r="H15" s="84">
        <f>H16</f>
        <v>66767045.960000008</v>
      </c>
      <c r="I15" s="85" t="e">
        <f t="shared" si="3"/>
        <v>#REF!</v>
      </c>
      <c r="J15" s="86" t="e">
        <f t="shared" si="0"/>
        <v>#REF!</v>
      </c>
    </row>
    <row r="16" spans="1:10" s="6" customFormat="1" ht="44.25" customHeight="1" x14ac:dyDescent="0.3">
      <c r="A16" s="24" t="s">
        <v>12</v>
      </c>
      <c r="B16" s="25" t="s">
        <v>13</v>
      </c>
      <c r="C16" s="87">
        <v>12308270</v>
      </c>
      <c r="D16" s="87">
        <v>31397964.760000002</v>
      </c>
      <c r="E16" s="85">
        <f>D16-C16</f>
        <v>19089694.760000002</v>
      </c>
      <c r="F16" s="23">
        <f>(D16/C16)*100</f>
        <v>255.09649008349672</v>
      </c>
      <c r="G16" s="87" t="e">
        <f>#REF!+#REF!+#REF!</f>
        <v>#REF!</v>
      </c>
      <c r="H16" s="87">
        <f>67665052.62-898006.66</f>
        <v>66767045.960000008</v>
      </c>
      <c r="I16" s="60" t="e">
        <f>H16-G16</f>
        <v>#REF!</v>
      </c>
      <c r="J16" s="80" t="e">
        <f>(H16/G16)*100</f>
        <v>#REF!</v>
      </c>
    </row>
    <row r="17" spans="1:10" s="6" customFormat="1" x14ac:dyDescent="0.3">
      <c r="A17" s="88" t="s">
        <v>88</v>
      </c>
      <c r="B17" s="89">
        <v>1030</v>
      </c>
      <c r="C17" s="90">
        <f>C18+C19+C20+C21+C22+C23+C24+C25+C26</f>
        <v>1574475.75</v>
      </c>
      <c r="D17" s="90">
        <f>D18+D19+D20+D21+D22+D23+D24+D25+D26</f>
        <v>7923014.6099999994</v>
      </c>
      <c r="E17" s="60">
        <f t="shared" si="1"/>
        <v>6348538.8599999994</v>
      </c>
      <c r="F17" s="80">
        <f t="shared" si="2"/>
        <v>503.21604572188551</v>
      </c>
      <c r="G17" s="90" t="e">
        <f>G18+G19+G20+G21+G22+G23+G24+G25+G26</f>
        <v>#REF!</v>
      </c>
      <c r="H17" s="90">
        <f>H18+H19+H20+H21+H22+H23+H24+H25+H26</f>
        <v>17828104.600000001</v>
      </c>
      <c r="I17" s="60" t="e">
        <f t="shared" si="3"/>
        <v>#REF!</v>
      </c>
      <c r="J17" s="80" t="e">
        <f t="shared" si="0"/>
        <v>#REF!</v>
      </c>
    </row>
    <row r="18" spans="1:10" s="6" customFormat="1" ht="32.25" x14ac:dyDescent="0.3">
      <c r="A18" s="27" t="s">
        <v>14</v>
      </c>
      <c r="B18" s="28">
        <v>1031</v>
      </c>
      <c r="C18" s="91">
        <v>0</v>
      </c>
      <c r="D18" s="91">
        <v>234850</v>
      </c>
      <c r="E18" s="60">
        <f t="shared" si="1"/>
        <v>234850</v>
      </c>
      <c r="F18" s="92" t="e">
        <f t="shared" si="2"/>
        <v>#DIV/0!</v>
      </c>
      <c r="G18" s="91" t="e">
        <f>#REF!+#REF!+#REF!</f>
        <v>#REF!</v>
      </c>
      <c r="H18" s="91">
        <v>234850</v>
      </c>
      <c r="I18" s="60" t="e">
        <f t="shared" si="3"/>
        <v>#REF!</v>
      </c>
      <c r="J18" s="80" t="e">
        <f t="shared" si="0"/>
        <v>#REF!</v>
      </c>
    </row>
    <row r="19" spans="1:10" ht="32.25" x14ac:dyDescent="0.3">
      <c r="A19" s="27" t="s">
        <v>15</v>
      </c>
      <c r="B19" s="28">
        <v>1032</v>
      </c>
      <c r="C19" s="91">
        <v>25000</v>
      </c>
      <c r="D19" s="91">
        <v>385152.62</v>
      </c>
      <c r="E19" s="60">
        <f t="shared" si="1"/>
        <v>360152.62</v>
      </c>
      <c r="F19" s="79">
        <f t="shared" si="2"/>
        <v>1540.6104800000001</v>
      </c>
      <c r="G19" s="91" t="e">
        <f>#REF!+#REF!+#REF!</f>
        <v>#REF!</v>
      </c>
      <c r="H19" s="91">
        <v>385152.62</v>
      </c>
      <c r="I19" s="60" t="e">
        <f t="shared" si="3"/>
        <v>#REF!</v>
      </c>
      <c r="J19" s="80" t="e">
        <f t="shared" si="0"/>
        <v>#REF!</v>
      </c>
    </row>
    <row r="20" spans="1:10" x14ac:dyDescent="0.3">
      <c r="A20" s="93" t="s">
        <v>89</v>
      </c>
      <c r="B20" s="28">
        <v>1033</v>
      </c>
      <c r="C20" s="91">
        <v>0</v>
      </c>
      <c r="D20" s="91">
        <v>72466.929999999993</v>
      </c>
      <c r="E20" s="60">
        <f t="shared" si="1"/>
        <v>72466.929999999993</v>
      </c>
      <c r="F20" s="79" t="e">
        <f t="shared" si="2"/>
        <v>#DIV/0!</v>
      </c>
      <c r="G20" s="91" t="e">
        <f>#REF!+#REF!+#REF!</f>
        <v>#REF!</v>
      </c>
      <c r="H20" s="91">
        <v>663156.66</v>
      </c>
      <c r="I20" s="60" t="e">
        <f t="shared" si="3"/>
        <v>#REF!</v>
      </c>
      <c r="J20" s="80" t="e">
        <f t="shared" si="0"/>
        <v>#REF!</v>
      </c>
    </row>
    <row r="21" spans="1:10" x14ac:dyDescent="0.3">
      <c r="A21" s="27" t="s">
        <v>16</v>
      </c>
      <c r="B21" s="28">
        <v>1034</v>
      </c>
      <c r="C21" s="91">
        <v>0</v>
      </c>
      <c r="D21" s="91">
        <v>0</v>
      </c>
      <c r="E21" s="60">
        <f t="shared" si="1"/>
        <v>0</v>
      </c>
      <c r="F21" s="79" t="e">
        <f t="shared" si="2"/>
        <v>#DIV/0!</v>
      </c>
      <c r="G21" s="91" t="e">
        <f>#REF!+#REF!+#REF!</f>
        <v>#REF!</v>
      </c>
      <c r="H21" s="91">
        <v>0</v>
      </c>
      <c r="I21" s="60" t="e">
        <f t="shared" si="3"/>
        <v>#REF!</v>
      </c>
      <c r="J21" s="80" t="e">
        <f t="shared" si="0"/>
        <v>#REF!</v>
      </c>
    </row>
    <row r="22" spans="1:10" x14ac:dyDescent="0.3">
      <c r="A22" s="93" t="s">
        <v>17</v>
      </c>
      <c r="B22" s="28">
        <v>1035</v>
      </c>
      <c r="C22" s="91">
        <v>113300</v>
      </c>
      <c r="D22" s="91">
        <v>286471.34999999998</v>
      </c>
      <c r="E22" s="60">
        <f t="shared" si="1"/>
        <v>173171.34999999998</v>
      </c>
      <c r="F22" s="79">
        <f t="shared" si="2"/>
        <v>252.84320388349514</v>
      </c>
      <c r="G22" s="91" t="e">
        <f>#REF!+#REF!+#REF!</f>
        <v>#REF!</v>
      </c>
      <c r="H22" s="91">
        <v>847538.85</v>
      </c>
      <c r="I22" s="60" t="e">
        <f t="shared" si="3"/>
        <v>#REF!</v>
      </c>
      <c r="J22" s="80" t="e">
        <f t="shared" si="0"/>
        <v>#REF!</v>
      </c>
    </row>
    <row r="23" spans="1:10" x14ac:dyDescent="0.3">
      <c r="A23" s="24" t="s">
        <v>18</v>
      </c>
      <c r="B23" s="28">
        <v>1036</v>
      </c>
      <c r="C23" s="94">
        <v>386175.75</v>
      </c>
      <c r="D23" s="94">
        <v>322953.15000000002</v>
      </c>
      <c r="E23" s="85">
        <f t="shared" si="1"/>
        <v>-63222.599999999977</v>
      </c>
      <c r="F23" s="23">
        <f t="shared" si="2"/>
        <v>83.628542185779409</v>
      </c>
      <c r="G23" s="91" t="e">
        <f>#REF!+#REF!+#REF!</f>
        <v>#REF!</v>
      </c>
      <c r="H23" s="91">
        <v>801331.49</v>
      </c>
      <c r="I23" s="85" t="e">
        <f t="shared" si="3"/>
        <v>#REF!</v>
      </c>
      <c r="J23" s="86" t="e">
        <f t="shared" si="0"/>
        <v>#REF!</v>
      </c>
    </row>
    <row r="24" spans="1:10" x14ac:dyDescent="0.3">
      <c r="A24" s="95" t="s">
        <v>19</v>
      </c>
      <c r="B24" s="96">
        <v>1037</v>
      </c>
      <c r="C24" s="94">
        <v>0</v>
      </c>
      <c r="D24" s="94">
        <v>0</v>
      </c>
      <c r="E24" s="85">
        <f>D24-C24</f>
        <v>0</v>
      </c>
      <c r="F24" s="23" t="e">
        <f>(D24/C24)*100</f>
        <v>#DIV/0!</v>
      </c>
      <c r="G24" s="91" t="e">
        <f>#REF!+#REF!+#REF!</f>
        <v>#REF!</v>
      </c>
      <c r="H24" s="91">
        <v>0</v>
      </c>
      <c r="I24" s="85" t="e">
        <f>H24-G24</f>
        <v>#REF!</v>
      </c>
      <c r="J24" s="86" t="e">
        <f>(H24/G24)*100</f>
        <v>#REF!</v>
      </c>
    </row>
    <row r="25" spans="1:10" x14ac:dyDescent="0.3">
      <c r="A25" s="27" t="s">
        <v>90</v>
      </c>
      <c r="B25" s="28">
        <v>1038</v>
      </c>
      <c r="C25" s="91">
        <v>1050000</v>
      </c>
      <c r="D25" s="91">
        <v>3358472.2</v>
      </c>
      <c r="E25" s="85">
        <f>D25-C25</f>
        <v>2308472.2000000002</v>
      </c>
      <c r="F25" s="23">
        <f>(D25/C25)*100</f>
        <v>319.85449523809524</v>
      </c>
      <c r="G25" s="91" t="e">
        <f>#REF!+#REF!+#REF!</f>
        <v>#REF!</v>
      </c>
      <c r="H25" s="91">
        <f>7377066.8+13956+1679360</f>
        <v>9070382.8000000007</v>
      </c>
      <c r="I25" s="85" t="e">
        <f>H25-G25</f>
        <v>#REF!</v>
      </c>
      <c r="J25" s="86" t="e">
        <f>(H25/G25)*100</f>
        <v>#REF!</v>
      </c>
    </row>
    <row r="26" spans="1:10" s="77" customFormat="1" x14ac:dyDescent="0.3">
      <c r="A26" s="27" t="s">
        <v>91</v>
      </c>
      <c r="B26" s="30">
        <v>1039</v>
      </c>
      <c r="C26" s="28">
        <v>0</v>
      </c>
      <c r="D26" s="29">
        <v>3262648.36</v>
      </c>
      <c r="E26" s="85">
        <f>D26-C26</f>
        <v>3262648.36</v>
      </c>
      <c r="F26" s="23" t="e">
        <f>(D26/C26)*100</f>
        <v>#DIV/0!</v>
      </c>
      <c r="G26" s="91" t="e">
        <f>#REF!+#REF!+#REF!</f>
        <v>#REF!</v>
      </c>
      <c r="H26" s="91">
        <v>5825692.1799999997</v>
      </c>
      <c r="I26" s="85" t="e">
        <f>H26-G26</f>
        <v>#REF!</v>
      </c>
      <c r="J26" s="86" t="e">
        <f>(H26/G26)*100</f>
        <v>#REF!</v>
      </c>
    </row>
    <row r="27" spans="1:10" x14ac:dyDescent="0.3">
      <c r="A27" s="119" t="s">
        <v>20</v>
      </c>
      <c r="B27" s="119"/>
      <c r="C27" s="119"/>
      <c r="D27" s="119"/>
      <c r="E27" s="119"/>
      <c r="F27" s="119"/>
      <c r="G27" s="119"/>
      <c r="H27" s="119"/>
      <c r="I27" s="119"/>
      <c r="J27" s="119"/>
    </row>
    <row r="28" spans="1:10" x14ac:dyDescent="0.3">
      <c r="A28" s="97" t="s">
        <v>21</v>
      </c>
      <c r="B28" s="32">
        <v>1040</v>
      </c>
      <c r="C28" s="53">
        <v>77315495.489999995</v>
      </c>
      <c r="D28" s="53">
        <v>85661576.109999999</v>
      </c>
      <c r="E28" s="90">
        <f t="shared" si="1"/>
        <v>8346080.6200000048</v>
      </c>
      <c r="F28" s="92">
        <f t="shared" si="2"/>
        <v>110.7948355851635</v>
      </c>
      <c r="G28" s="98">
        <v>212531450.36000001</v>
      </c>
      <c r="H28" s="98">
        <v>219838062.19</v>
      </c>
      <c r="I28" s="90">
        <f t="shared" ref="I28:I40" si="4">H28-G28</f>
        <v>7306611.8299999833</v>
      </c>
      <c r="J28" s="99">
        <f t="shared" ref="J28:J40" si="5">(H28/G28)*100</f>
        <v>103.43789675251524</v>
      </c>
    </row>
    <row r="29" spans="1:10" x14ac:dyDescent="0.3">
      <c r="A29" s="31" t="s">
        <v>22</v>
      </c>
      <c r="B29" s="34">
        <v>1050</v>
      </c>
      <c r="C29" s="52">
        <v>18154247.399999999</v>
      </c>
      <c r="D29" s="52">
        <v>15068673.68</v>
      </c>
      <c r="E29" s="60">
        <f t="shared" si="1"/>
        <v>-3085573.7199999988</v>
      </c>
      <c r="F29" s="79">
        <f t="shared" si="2"/>
        <v>83.003571274455595</v>
      </c>
      <c r="G29" s="98" t="e">
        <f>#REF!+#REF!+#REF!</f>
        <v>#REF!</v>
      </c>
      <c r="H29" s="98">
        <v>43739111.799999997</v>
      </c>
      <c r="I29" s="60" t="e">
        <f t="shared" si="4"/>
        <v>#REF!</v>
      </c>
      <c r="J29" s="80" t="e">
        <f t="shared" si="5"/>
        <v>#REF!</v>
      </c>
    </row>
    <row r="30" spans="1:10" x14ac:dyDescent="0.3">
      <c r="A30" s="31" t="s">
        <v>23</v>
      </c>
      <c r="B30" s="34">
        <v>1060</v>
      </c>
      <c r="C30" s="52">
        <v>995000</v>
      </c>
      <c r="D30" s="52">
        <v>1495749.35</v>
      </c>
      <c r="E30" s="60">
        <f t="shared" si="1"/>
        <v>500749.35000000009</v>
      </c>
      <c r="F30" s="79">
        <f t="shared" si="2"/>
        <v>150.32656783919597</v>
      </c>
      <c r="G30" s="98" t="e">
        <f>#REF!+#REF!+#REF!</f>
        <v>#REF!</v>
      </c>
      <c r="H30" s="98">
        <v>1770129.14</v>
      </c>
      <c r="I30" s="60" t="e">
        <f t="shared" si="4"/>
        <v>#REF!</v>
      </c>
      <c r="J30" s="80" t="e">
        <f t="shared" si="5"/>
        <v>#REF!</v>
      </c>
    </row>
    <row r="31" spans="1:10" x14ac:dyDescent="0.3">
      <c r="A31" s="31" t="s">
        <v>24</v>
      </c>
      <c r="B31" s="34">
        <v>1070</v>
      </c>
      <c r="C31" s="52">
        <v>13777600.42</v>
      </c>
      <c r="D31" s="52">
        <v>31752539.079999998</v>
      </c>
      <c r="E31" s="60">
        <f t="shared" si="1"/>
        <v>17974938.659999996</v>
      </c>
      <c r="F31" s="79">
        <f t="shared" si="2"/>
        <v>230.46494390929649</v>
      </c>
      <c r="G31" s="98" t="e">
        <f>#REF!+#REF!+#REF!</f>
        <v>#REF!</v>
      </c>
      <c r="H31" s="98">
        <v>68461967.079999998</v>
      </c>
      <c r="I31" s="60" t="e">
        <f t="shared" si="4"/>
        <v>#REF!</v>
      </c>
      <c r="J31" s="80" t="e">
        <f t="shared" si="5"/>
        <v>#REF!</v>
      </c>
    </row>
    <row r="32" spans="1:10" x14ac:dyDescent="0.3">
      <c r="A32" s="31" t="s">
        <v>25</v>
      </c>
      <c r="B32" s="34">
        <v>1080</v>
      </c>
      <c r="C32" s="52">
        <v>750000</v>
      </c>
      <c r="D32" s="52">
        <v>560990.74</v>
      </c>
      <c r="E32" s="60">
        <f t="shared" si="1"/>
        <v>-189009.26</v>
      </c>
      <c r="F32" s="79">
        <f t="shared" si="2"/>
        <v>74.798765333333321</v>
      </c>
      <c r="G32" s="98" t="e">
        <f>#REF!+#REF!+#REF!</f>
        <v>#REF!</v>
      </c>
      <c r="H32" s="98">
        <v>1486731.62</v>
      </c>
      <c r="I32" s="60" t="e">
        <f t="shared" si="4"/>
        <v>#REF!</v>
      </c>
      <c r="J32" s="80" t="e">
        <f t="shared" si="5"/>
        <v>#REF!</v>
      </c>
    </row>
    <row r="33" spans="1:10" x14ac:dyDescent="0.3">
      <c r="A33" s="31" t="s">
        <v>26</v>
      </c>
      <c r="B33" s="34">
        <v>1090</v>
      </c>
      <c r="C33" s="52">
        <v>15200500</v>
      </c>
      <c r="D33" s="52">
        <v>14037565.5</v>
      </c>
      <c r="E33" s="60">
        <f t="shared" si="1"/>
        <v>-1162934.5</v>
      </c>
      <c r="F33" s="79">
        <f t="shared" si="2"/>
        <v>92.349366797144825</v>
      </c>
      <c r="G33" s="98" t="e">
        <f>#REF!+#REF!+#REF!</f>
        <v>#REF!</v>
      </c>
      <c r="H33" s="98">
        <f>34756002.4-5219663.47+13956+3397</f>
        <v>29553691.93</v>
      </c>
      <c r="I33" s="60" t="e">
        <f t="shared" si="4"/>
        <v>#REF!</v>
      </c>
      <c r="J33" s="80" t="e">
        <f t="shared" si="5"/>
        <v>#REF!</v>
      </c>
    </row>
    <row r="34" spans="1:10" x14ac:dyDescent="0.3">
      <c r="A34" s="31" t="s">
        <v>27</v>
      </c>
      <c r="B34" s="34">
        <v>1100</v>
      </c>
      <c r="C34" s="52">
        <v>0</v>
      </c>
      <c r="D34" s="52">
        <v>0</v>
      </c>
      <c r="E34" s="60">
        <f t="shared" si="1"/>
        <v>0</v>
      </c>
      <c r="F34" s="79" t="e">
        <f t="shared" si="2"/>
        <v>#DIV/0!</v>
      </c>
      <c r="G34" s="98" t="e">
        <f>#REF!+#REF!+#REF!</f>
        <v>#REF!</v>
      </c>
      <c r="H34" s="98">
        <v>0</v>
      </c>
      <c r="I34" s="60" t="e">
        <f t="shared" si="4"/>
        <v>#REF!</v>
      </c>
      <c r="J34" s="80" t="e">
        <f t="shared" si="5"/>
        <v>#REF!</v>
      </c>
    </row>
    <row r="35" spans="1:10" x14ac:dyDescent="0.3">
      <c r="A35" s="31" t="s">
        <v>28</v>
      </c>
      <c r="B35" s="34">
        <v>1110</v>
      </c>
      <c r="C35" s="52">
        <v>5395491</v>
      </c>
      <c r="D35" s="52">
        <v>981065.23</v>
      </c>
      <c r="E35" s="60">
        <f t="shared" si="1"/>
        <v>-4414425.7699999996</v>
      </c>
      <c r="F35" s="79">
        <f t="shared" si="2"/>
        <v>18.183057482627625</v>
      </c>
      <c r="G35" s="98" t="e">
        <f>#REF!+#REF!+#REF!</f>
        <v>#REF!</v>
      </c>
      <c r="H35" s="98">
        <v>9453120.9399999995</v>
      </c>
      <c r="I35" s="60" t="e">
        <f t="shared" si="4"/>
        <v>#REF!</v>
      </c>
      <c r="J35" s="80" t="e">
        <f t="shared" si="5"/>
        <v>#REF!</v>
      </c>
    </row>
    <row r="36" spans="1:10" ht="31.5" x14ac:dyDescent="0.3">
      <c r="A36" s="35" t="s">
        <v>29</v>
      </c>
      <c r="B36" s="34">
        <v>1120</v>
      </c>
      <c r="C36" s="52">
        <v>0</v>
      </c>
      <c r="D36" s="52">
        <v>0</v>
      </c>
      <c r="E36" s="60">
        <f t="shared" si="1"/>
        <v>0</v>
      </c>
      <c r="F36" s="79" t="e">
        <f t="shared" si="2"/>
        <v>#DIV/0!</v>
      </c>
      <c r="G36" s="98" t="e">
        <f>#REF!+#REF!+#REF!</f>
        <v>#REF!</v>
      </c>
      <c r="H36" s="98">
        <v>0</v>
      </c>
      <c r="I36" s="60" t="e">
        <f t="shared" si="4"/>
        <v>#REF!</v>
      </c>
      <c r="J36" s="80" t="e">
        <f t="shared" si="5"/>
        <v>#REF!</v>
      </c>
    </row>
    <row r="37" spans="1:10" x14ac:dyDescent="0.3">
      <c r="A37" s="35" t="s">
        <v>30</v>
      </c>
      <c r="B37" s="34">
        <v>1130</v>
      </c>
      <c r="C37" s="52">
        <v>146227.75</v>
      </c>
      <c r="D37" s="52">
        <v>170013.51</v>
      </c>
      <c r="E37" s="60">
        <f t="shared" si="1"/>
        <v>23785.760000000009</v>
      </c>
      <c r="F37" s="79">
        <f t="shared" si="2"/>
        <v>116.26624221462754</v>
      </c>
      <c r="G37" s="98" t="e">
        <f>#REF!+#REF!+#REF!</f>
        <v>#REF!</v>
      </c>
      <c r="H37" s="98">
        <v>479279.38</v>
      </c>
      <c r="I37" s="60" t="e">
        <f t="shared" si="4"/>
        <v>#REF!</v>
      </c>
      <c r="J37" s="80" t="e">
        <f t="shared" si="5"/>
        <v>#REF!</v>
      </c>
    </row>
    <row r="38" spans="1:10" x14ac:dyDescent="0.3">
      <c r="A38" s="31" t="s">
        <v>31</v>
      </c>
      <c r="B38" s="34">
        <v>1140</v>
      </c>
      <c r="C38" s="52">
        <v>1050000</v>
      </c>
      <c r="D38" s="52">
        <v>4038184.2</v>
      </c>
      <c r="E38" s="60">
        <f t="shared" si="1"/>
        <v>2988184.2</v>
      </c>
      <c r="F38" s="79">
        <f t="shared" si="2"/>
        <v>384.58897142857143</v>
      </c>
      <c r="G38" s="98" t="e">
        <f>#REF!+#REF!+#REF!</f>
        <v>#REF!</v>
      </c>
      <c r="H38" s="98">
        <f>11082651.8+10559</f>
        <v>11093210.800000001</v>
      </c>
      <c r="I38" s="60" t="e">
        <f t="shared" si="4"/>
        <v>#REF!</v>
      </c>
      <c r="J38" s="80" t="e">
        <f t="shared" si="5"/>
        <v>#REF!</v>
      </c>
    </row>
    <row r="39" spans="1:10" x14ac:dyDescent="0.3">
      <c r="A39" s="36" t="s">
        <v>32</v>
      </c>
      <c r="B39" s="37">
        <v>1170</v>
      </c>
      <c r="C39" s="82">
        <f>C12+C15+C17+C42+C53</f>
        <v>145079148.06</v>
      </c>
      <c r="D39" s="82">
        <f>D12+D15+D17+D42+D53</f>
        <v>146183348.69999999</v>
      </c>
      <c r="E39" s="60">
        <f t="shared" si="1"/>
        <v>1104200.6399999857</v>
      </c>
      <c r="F39" s="79">
        <f t="shared" si="2"/>
        <v>100.76110223610036</v>
      </c>
      <c r="G39" s="82" t="e">
        <f>G12+G15+G17+G42+G53</f>
        <v>#REF!</v>
      </c>
      <c r="H39" s="82">
        <f>H12+H15+H17+H42+H53</f>
        <v>402033857.19000006</v>
      </c>
      <c r="I39" s="60" t="e">
        <f t="shared" si="4"/>
        <v>#REF!</v>
      </c>
      <c r="J39" s="80" t="e">
        <f t="shared" si="5"/>
        <v>#REF!</v>
      </c>
    </row>
    <row r="40" spans="1:10" x14ac:dyDescent="0.3">
      <c r="A40" s="36" t="s">
        <v>33</v>
      </c>
      <c r="B40" s="37">
        <v>1180</v>
      </c>
      <c r="C40" s="82">
        <f>C28+C29+C30+C31+C32+C33+C34+C35+C36+C37+C38+C45+C58</f>
        <v>145079148.06</v>
      </c>
      <c r="D40" s="82">
        <f>D28+D29+D30+D31+D32+D33+D34+D35+D36+D37+D38+D45+D58</f>
        <v>153766357.39999995</v>
      </c>
      <c r="E40" s="60">
        <f t="shared" si="1"/>
        <v>8687209.339999944</v>
      </c>
      <c r="F40" s="79">
        <f t="shared" si="2"/>
        <v>105.98791036214743</v>
      </c>
      <c r="G40" s="82" t="e">
        <f>G28+G29+G30+G31+G32+G33+G34+G35+G36+G37+G38+G45+G58</f>
        <v>#REF!</v>
      </c>
      <c r="H40" s="82">
        <f>H28+H29+H30+H31+H32+H33+H34+H35+H36+H37+H38+H45+H58</f>
        <v>385875304.88</v>
      </c>
      <c r="I40" s="60" t="e">
        <f t="shared" si="4"/>
        <v>#REF!</v>
      </c>
      <c r="J40" s="80" t="e">
        <f t="shared" si="5"/>
        <v>#REF!</v>
      </c>
    </row>
    <row r="41" spans="1:10" x14ac:dyDescent="0.3">
      <c r="A41" s="120" t="s">
        <v>34</v>
      </c>
      <c r="B41" s="121"/>
      <c r="C41" s="121"/>
      <c r="D41" s="121"/>
      <c r="E41" s="121"/>
      <c r="F41" s="121"/>
      <c r="G41" s="121"/>
      <c r="H41" s="121"/>
      <c r="I41" s="121"/>
      <c r="J41" s="122"/>
    </row>
    <row r="42" spans="1:10" x14ac:dyDescent="0.3">
      <c r="A42" s="38" t="s">
        <v>35</v>
      </c>
      <c r="B42" s="26">
        <v>2010</v>
      </c>
      <c r="C42" s="60">
        <f>C43+C44</f>
        <v>2294586</v>
      </c>
      <c r="D42" s="60">
        <f>D43+D44</f>
        <v>0</v>
      </c>
      <c r="E42" s="60">
        <f t="shared" si="1"/>
        <v>-2294586</v>
      </c>
      <c r="F42" s="79">
        <f t="shared" ref="F42:F51" si="6">(D42/C42)*100</f>
        <v>0</v>
      </c>
      <c r="G42" s="60">
        <f>G43+G44</f>
        <v>2294586</v>
      </c>
      <c r="H42" s="60">
        <f>H43+H44</f>
        <v>0</v>
      </c>
      <c r="I42" s="60">
        <f t="shared" ref="I42:I51" si="7">H42-G42</f>
        <v>-2294586</v>
      </c>
      <c r="J42" s="80">
        <f t="shared" ref="J42:J51" si="8">(H42/G42)*100</f>
        <v>0</v>
      </c>
    </row>
    <row r="43" spans="1:10" ht="31.5" x14ac:dyDescent="0.3">
      <c r="A43" s="48" t="s">
        <v>92</v>
      </c>
      <c r="B43" s="28">
        <v>2011</v>
      </c>
      <c r="C43" s="60">
        <v>2294586</v>
      </c>
      <c r="D43" s="60">
        <v>0</v>
      </c>
      <c r="E43" s="60">
        <f t="shared" si="1"/>
        <v>-2294586</v>
      </c>
      <c r="F43" s="79">
        <f t="shared" si="6"/>
        <v>0</v>
      </c>
      <c r="G43" s="60">
        <v>2294586</v>
      </c>
      <c r="H43" s="60">
        <v>0</v>
      </c>
      <c r="I43" s="60">
        <f t="shared" si="7"/>
        <v>-2294586</v>
      </c>
      <c r="J43" s="80">
        <f t="shared" si="8"/>
        <v>0</v>
      </c>
    </row>
    <row r="44" spans="1:10" x14ac:dyDescent="0.3">
      <c r="A44" s="48" t="s">
        <v>36</v>
      </c>
      <c r="B44" s="28">
        <v>2012</v>
      </c>
      <c r="C44" s="60">
        <v>0</v>
      </c>
      <c r="D44" s="60">
        <v>0</v>
      </c>
      <c r="E44" s="60">
        <f t="shared" si="1"/>
        <v>0</v>
      </c>
      <c r="F44" s="79" t="e">
        <f t="shared" si="6"/>
        <v>#DIV/0!</v>
      </c>
      <c r="G44" s="60">
        <v>0</v>
      </c>
      <c r="H44" s="60">
        <v>0</v>
      </c>
      <c r="I44" s="60">
        <f t="shared" si="7"/>
        <v>0</v>
      </c>
      <c r="J44" s="80" t="e">
        <f t="shared" si="8"/>
        <v>#DIV/0!</v>
      </c>
    </row>
    <row r="45" spans="1:10" x14ac:dyDescent="0.3">
      <c r="A45" s="38" t="s">
        <v>37</v>
      </c>
      <c r="B45" s="39">
        <v>3010</v>
      </c>
      <c r="C45" s="100">
        <f>C46+C47+C48+C49+C50+C51</f>
        <v>12294586</v>
      </c>
      <c r="D45" s="100">
        <f>D46+D47+D48+D49+D50+D51</f>
        <v>0</v>
      </c>
      <c r="E45" s="60">
        <f t="shared" si="1"/>
        <v>-12294586</v>
      </c>
      <c r="F45" s="79">
        <f t="shared" si="6"/>
        <v>0</v>
      </c>
      <c r="G45" s="100">
        <f>G46+G47+G48+G49+G50+G51</f>
        <v>17294586</v>
      </c>
      <c r="H45" s="100">
        <f>H46+H47+H48+H49+H50+H51</f>
        <v>0</v>
      </c>
      <c r="I45" s="60">
        <f t="shared" si="7"/>
        <v>-17294586</v>
      </c>
      <c r="J45" s="80">
        <f t="shared" si="8"/>
        <v>0</v>
      </c>
    </row>
    <row r="46" spans="1:10" x14ac:dyDescent="0.3">
      <c r="A46" s="101" t="s">
        <v>38</v>
      </c>
      <c r="B46" s="34">
        <v>3011</v>
      </c>
      <c r="C46" s="52"/>
      <c r="D46" s="52"/>
      <c r="E46" s="60">
        <f t="shared" si="1"/>
        <v>0</v>
      </c>
      <c r="F46" s="79" t="e">
        <f t="shared" si="6"/>
        <v>#DIV/0!</v>
      </c>
      <c r="G46" s="54"/>
      <c r="H46" s="55"/>
      <c r="I46" s="60">
        <f t="shared" si="7"/>
        <v>0</v>
      </c>
      <c r="J46" s="80" t="e">
        <f t="shared" si="8"/>
        <v>#DIV/0!</v>
      </c>
    </row>
    <row r="47" spans="1:10" x14ac:dyDescent="0.3">
      <c r="A47" s="101" t="s">
        <v>93</v>
      </c>
      <c r="B47" s="34">
        <v>3012</v>
      </c>
      <c r="C47" s="52"/>
      <c r="D47" s="52"/>
      <c r="E47" s="60">
        <f t="shared" si="1"/>
        <v>0</v>
      </c>
      <c r="F47" s="79" t="e">
        <f t="shared" si="6"/>
        <v>#DIV/0!</v>
      </c>
      <c r="G47" s="54"/>
      <c r="H47" s="55"/>
      <c r="I47" s="60">
        <f t="shared" si="7"/>
        <v>0</v>
      </c>
      <c r="J47" s="80" t="e">
        <f t="shared" si="8"/>
        <v>#DIV/0!</v>
      </c>
    </row>
    <row r="48" spans="1:10" x14ac:dyDescent="0.3">
      <c r="A48" s="101" t="s">
        <v>94</v>
      </c>
      <c r="B48" s="34">
        <v>3013</v>
      </c>
      <c r="C48" s="52"/>
      <c r="D48" s="52"/>
      <c r="E48" s="60">
        <f t="shared" si="1"/>
        <v>0</v>
      </c>
      <c r="F48" s="79" t="e">
        <f t="shared" si="6"/>
        <v>#DIV/0!</v>
      </c>
      <c r="G48" s="54"/>
      <c r="H48" s="55"/>
      <c r="I48" s="60">
        <f t="shared" si="7"/>
        <v>0</v>
      </c>
      <c r="J48" s="80" t="e">
        <f t="shared" si="8"/>
        <v>#DIV/0!</v>
      </c>
    </row>
    <row r="49" spans="1:10" x14ac:dyDescent="0.3">
      <c r="A49" s="101" t="s">
        <v>95</v>
      </c>
      <c r="B49" s="34">
        <v>3014</v>
      </c>
      <c r="C49" s="52"/>
      <c r="D49" s="52"/>
      <c r="E49" s="60">
        <f t="shared" si="1"/>
        <v>0</v>
      </c>
      <c r="F49" s="79" t="e">
        <f t="shared" si="6"/>
        <v>#DIV/0!</v>
      </c>
      <c r="G49" s="54"/>
      <c r="H49" s="55"/>
      <c r="I49" s="60">
        <f t="shared" si="7"/>
        <v>0</v>
      </c>
      <c r="J49" s="80" t="e">
        <f t="shared" si="8"/>
        <v>#DIV/0!</v>
      </c>
    </row>
    <row r="50" spans="1:10" ht="31.5" x14ac:dyDescent="0.3">
      <c r="A50" s="101" t="s">
        <v>39</v>
      </c>
      <c r="B50" s="34">
        <v>3015</v>
      </c>
      <c r="C50" s="52">
        <v>10000000</v>
      </c>
      <c r="D50" s="52">
        <v>0</v>
      </c>
      <c r="E50" s="60">
        <f t="shared" si="1"/>
        <v>-10000000</v>
      </c>
      <c r="F50" s="79">
        <f t="shared" si="6"/>
        <v>0</v>
      </c>
      <c r="G50" s="54">
        <v>15000000</v>
      </c>
      <c r="H50" s="104">
        <v>0</v>
      </c>
      <c r="I50" s="60">
        <f t="shared" si="7"/>
        <v>-15000000</v>
      </c>
      <c r="J50" s="80">
        <f t="shared" si="8"/>
        <v>0</v>
      </c>
    </row>
    <row r="51" spans="1:10" x14ac:dyDescent="0.3">
      <c r="A51" s="101" t="s">
        <v>40</v>
      </c>
      <c r="B51" s="34">
        <v>3016</v>
      </c>
      <c r="C51" s="52">
        <v>2294586</v>
      </c>
      <c r="D51" s="52">
        <v>0</v>
      </c>
      <c r="E51" s="60">
        <f t="shared" si="1"/>
        <v>-2294586</v>
      </c>
      <c r="F51" s="79">
        <f t="shared" si="6"/>
        <v>0</v>
      </c>
      <c r="G51" s="54">
        <v>2294586</v>
      </c>
      <c r="H51" s="104">
        <v>0</v>
      </c>
      <c r="I51" s="60">
        <f t="shared" si="7"/>
        <v>-2294586</v>
      </c>
      <c r="J51" s="80">
        <f t="shared" si="8"/>
        <v>0</v>
      </c>
    </row>
    <row r="52" spans="1:10" x14ac:dyDescent="0.3">
      <c r="A52" s="120" t="s">
        <v>41</v>
      </c>
      <c r="B52" s="121"/>
      <c r="C52" s="121"/>
      <c r="D52" s="121"/>
      <c r="E52" s="121"/>
      <c r="F52" s="121"/>
      <c r="G52" s="121"/>
      <c r="H52" s="121"/>
      <c r="I52" s="121"/>
      <c r="J52" s="123"/>
    </row>
    <row r="53" spans="1:10" x14ac:dyDescent="0.3">
      <c r="A53" s="40" t="s">
        <v>42</v>
      </c>
      <c r="B53" s="26">
        <v>4010</v>
      </c>
      <c r="C53" s="102">
        <f>C54+C55+C56+C57</f>
        <v>0</v>
      </c>
      <c r="D53" s="102">
        <f>D54+D55+D56+D57</f>
        <v>0</v>
      </c>
      <c r="E53" s="60">
        <f t="shared" si="1"/>
        <v>0</v>
      </c>
      <c r="F53" s="79" t="e">
        <f t="shared" ref="F53:F62" si="9">(D53/C53)*100</f>
        <v>#DIV/0!</v>
      </c>
      <c r="G53" s="102">
        <f>G54+G55+G56+G57</f>
        <v>0</v>
      </c>
      <c r="H53" s="102">
        <f>H54+H55+H56+H57</f>
        <v>0</v>
      </c>
      <c r="I53" s="60">
        <f t="shared" ref="I53:I62" si="10">H53-G53</f>
        <v>0</v>
      </c>
      <c r="J53" s="80" t="e">
        <f t="shared" ref="J53:J62" si="11">(H53/G53)*100</f>
        <v>#DIV/0!</v>
      </c>
    </row>
    <row r="54" spans="1:10" x14ac:dyDescent="0.3">
      <c r="A54" s="31" t="s">
        <v>43</v>
      </c>
      <c r="B54" s="32">
        <v>4011</v>
      </c>
      <c r="C54" s="52"/>
      <c r="D54" s="52"/>
      <c r="E54" s="60">
        <f t="shared" si="1"/>
        <v>0</v>
      </c>
      <c r="F54" s="79" t="e">
        <f t="shared" si="9"/>
        <v>#DIV/0!</v>
      </c>
      <c r="G54" s="54"/>
      <c r="H54" s="55"/>
      <c r="I54" s="60">
        <f t="shared" si="10"/>
        <v>0</v>
      </c>
      <c r="J54" s="80" t="e">
        <f t="shared" si="11"/>
        <v>#DIV/0!</v>
      </c>
    </row>
    <row r="55" spans="1:10" x14ac:dyDescent="0.3">
      <c r="A55" s="31" t="s">
        <v>44</v>
      </c>
      <c r="B55" s="34">
        <v>4012</v>
      </c>
      <c r="C55" s="52"/>
      <c r="D55" s="52"/>
      <c r="E55" s="60">
        <f t="shared" si="1"/>
        <v>0</v>
      </c>
      <c r="F55" s="79" t="e">
        <f t="shared" si="9"/>
        <v>#DIV/0!</v>
      </c>
      <c r="G55" s="54"/>
      <c r="H55" s="55"/>
      <c r="I55" s="60">
        <f t="shared" si="10"/>
        <v>0</v>
      </c>
      <c r="J55" s="80" t="e">
        <f t="shared" si="11"/>
        <v>#DIV/0!</v>
      </c>
    </row>
    <row r="56" spans="1:10" x14ac:dyDescent="0.3">
      <c r="A56" s="31" t="s">
        <v>45</v>
      </c>
      <c r="B56" s="34">
        <v>4013</v>
      </c>
      <c r="C56" s="52"/>
      <c r="D56" s="52"/>
      <c r="E56" s="60">
        <f t="shared" si="1"/>
        <v>0</v>
      </c>
      <c r="F56" s="79" t="e">
        <f t="shared" si="9"/>
        <v>#DIV/0!</v>
      </c>
      <c r="G56" s="54"/>
      <c r="H56" s="55"/>
      <c r="I56" s="60">
        <f t="shared" si="10"/>
        <v>0</v>
      </c>
      <c r="J56" s="80" t="e">
        <f t="shared" si="11"/>
        <v>#DIV/0!</v>
      </c>
    </row>
    <row r="57" spans="1:10" x14ac:dyDescent="0.3">
      <c r="A57" s="31" t="s">
        <v>46</v>
      </c>
      <c r="B57" s="34">
        <v>4020</v>
      </c>
      <c r="C57" s="52"/>
      <c r="D57" s="52"/>
      <c r="E57" s="60">
        <f t="shared" si="1"/>
        <v>0</v>
      </c>
      <c r="F57" s="79" t="e">
        <f t="shared" si="9"/>
        <v>#DIV/0!</v>
      </c>
      <c r="G57" s="54"/>
      <c r="H57" s="55"/>
      <c r="I57" s="60">
        <f t="shared" si="10"/>
        <v>0</v>
      </c>
      <c r="J57" s="80" t="e">
        <f t="shared" si="11"/>
        <v>#DIV/0!</v>
      </c>
    </row>
    <row r="58" spans="1:10" x14ac:dyDescent="0.3">
      <c r="A58" s="36" t="s">
        <v>47</v>
      </c>
      <c r="B58" s="37">
        <v>4030</v>
      </c>
      <c r="C58" s="82">
        <f>C59+C60+C61+C62</f>
        <v>0</v>
      </c>
      <c r="D58" s="82">
        <f>D59+D60+D61+D62</f>
        <v>0</v>
      </c>
      <c r="E58" s="60">
        <f t="shared" si="1"/>
        <v>0</v>
      </c>
      <c r="F58" s="79" t="e">
        <f t="shared" si="9"/>
        <v>#DIV/0!</v>
      </c>
      <c r="G58" s="82">
        <f>G59+G60+G61+G62</f>
        <v>0</v>
      </c>
      <c r="H58" s="82">
        <f>H59+H60+H61+H62</f>
        <v>0</v>
      </c>
      <c r="I58" s="60">
        <f t="shared" si="10"/>
        <v>0</v>
      </c>
      <c r="J58" s="80" t="e">
        <f t="shared" si="11"/>
        <v>#DIV/0!</v>
      </c>
    </row>
    <row r="59" spans="1:10" x14ac:dyDescent="0.3">
      <c r="A59" s="31" t="s">
        <v>43</v>
      </c>
      <c r="B59" s="34">
        <v>4031</v>
      </c>
      <c r="C59" s="52"/>
      <c r="D59" s="52"/>
      <c r="E59" s="60">
        <f t="shared" si="1"/>
        <v>0</v>
      </c>
      <c r="F59" s="79" t="e">
        <f t="shared" si="9"/>
        <v>#DIV/0!</v>
      </c>
      <c r="G59" s="54"/>
      <c r="H59" s="55"/>
      <c r="I59" s="60">
        <f t="shared" si="10"/>
        <v>0</v>
      </c>
      <c r="J59" s="80" t="e">
        <f t="shared" si="11"/>
        <v>#DIV/0!</v>
      </c>
    </row>
    <row r="60" spans="1:10" x14ac:dyDescent="0.3">
      <c r="A60" s="31" t="s">
        <v>44</v>
      </c>
      <c r="B60" s="34">
        <v>4032</v>
      </c>
      <c r="C60" s="52"/>
      <c r="D60" s="52"/>
      <c r="E60" s="60">
        <f t="shared" si="1"/>
        <v>0</v>
      </c>
      <c r="F60" s="79" t="e">
        <f t="shared" si="9"/>
        <v>#DIV/0!</v>
      </c>
      <c r="G60" s="54"/>
      <c r="H60" s="55"/>
      <c r="I60" s="60">
        <f t="shared" si="10"/>
        <v>0</v>
      </c>
      <c r="J60" s="80" t="e">
        <f t="shared" si="11"/>
        <v>#DIV/0!</v>
      </c>
    </row>
    <row r="61" spans="1:10" x14ac:dyDescent="0.3">
      <c r="A61" s="31" t="s">
        <v>45</v>
      </c>
      <c r="B61" s="34">
        <v>4033</v>
      </c>
      <c r="C61" s="52"/>
      <c r="D61" s="52"/>
      <c r="E61" s="60">
        <f t="shared" si="1"/>
        <v>0</v>
      </c>
      <c r="F61" s="79" t="e">
        <f t="shared" si="9"/>
        <v>#DIV/0!</v>
      </c>
      <c r="G61" s="54"/>
      <c r="H61" s="55"/>
      <c r="I61" s="60">
        <f t="shared" si="10"/>
        <v>0</v>
      </c>
      <c r="J61" s="80" t="e">
        <f t="shared" si="11"/>
        <v>#DIV/0!</v>
      </c>
    </row>
    <row r="62" spans="1:10" x14ac:dyDescent="0.3">
      <c r="A62" s="35" t="s">
        <v>48</v>
      </c>
      <c r="B62" s="34">
        <v>4040</v>
      </c>
      <c r="C62" s="52"/>
      <c r="D62" s="52"/>
      <c r="E62" s="60">
        <f t="shared" si="1"/>
        <v>0</v>
      </c>
      <c r="F62" s="79" t="e">
        <f t="shared" si="9"/>
        <v>#DIV/0!</v>
      </c>
      <c r="G62" s="54"/>
      <c r="H62" s="55"/>
      <c r="I62" s="60">
        <f t="shared" si="10"/>
        <v>0</v>
      </c>
      <c r="J62" s="80" t="e">
        <f t="shared" si="11"/>
        <v>#DIV/0!</v>
      </c>
    </row>
    <row r="63" spans="1:10" x14ac:dyDescent="0.3">
      <c r="A63" s="124" t="s">
        <v>49</v>
      </c>
      <c r="B63" s="125"/>
      <c r="C63" s="125"/>
      <c r="D63" s="125"/>
      <c r="E63" s="125"/>
      <c r="F63" s="125"/>
      <c r="G63" s="125"/>
      <c r="H63" s="125"/>
      <c r="I63" s="125"/>
      <c r="J63" s="126"/>
    </row>
    <row r="64" spans="1:10" x14ac:dyDescent="0.3">
      <c r="A64" s="41" t="s">
        <v>50</v>
      </c>
      <c r="B64" s="26">
        <v>5010</v>
      </c>
      <c r="C64" s="60">
        <f>C39-C40</f>
        <v>0</v>
      </c>
      <c r="D64" s="60">
        <f>D39-D40</f>
        <v>-7583008.6999999583</v>
      </c>
      <c r="E64" s="60">
        <f t="shared" si="1"/>
        <v>-7583008.6999999583</v>
      </c>
      <c r="F64" s="79" t="e">
        <f>(D64/C64)*100</f>
        <v>#DIV/0!</v>
      </c>
      <c r="G64" s="60" t="e">
        <f>G39-G40</f>
        <v>#REF!</v>
      </c>
      <c r="H64" s="80">
        <f>H39-H40</f>
        <v>16158552.310000062</v>
      </c>
      <c r="I64" s="80" t="e">
        <f>H64-G64</f>
        <v>#REF!</v>
      </c>
      <c r="J64" s="80" t="e">
        <f>(H64/G64)*100</f>
        <v>#REF!</v>
      </c>
    </row>
    <row r="65" spans="1:10" x14ac:dyDescent="0.3">
      <c r="A65" s="42" t="s">
        <v>51</v>
      </c>
      <c r="B65" s="28">
        <v>5011</v>
      </c>
      <c r="C65" s="60">
        <f>C64-C66</f>
        <v>0</v>
      </c>
      <c r="D65" s="60">
        <f>D64-D66</f>
        <v>-7583008.6999999583</v>
      </c>
      <c r="E65" s="60">
        <f t="shared" si="1"/>
        <v>-7583008.6999999583</v>
      </c>
      <c r="F65" s="79" t="e">
        <f>(D65/C65)*100</f>
        <v>#DIV/0!</v>
      </c>
      <c r="G65" s="60" t="e">
        <f>G64-G66</f>
        <v>#REF!</v>
      </c>
      <c r="H65" s="80">
        <f>H64-H66</f>
        <v>16158552.310000062</v>
      </c>
      <c r="I65" s="80" t="e">
        <f>H65-G65</f>
        <v>#REF!</v>
      </c>
      <c r="J65" s="80" t="e">
        <f>(H65/G65)*100</f>
        <v>#REF!</v>
      </c>
    </row>
    <row r="66" spans="1:10" x14ac:dyDescent="0.3">
      <c r="A66" s="43" t="s">
        <v>52</v>
      </c>
      <c r="B66" s="28">
        <v>5012</v>
      </c>
      <c r="C66" s="60"/>
      <c r="D66" s="60"/>
      <c r="E66" s="60"/>
      <c r="F66" s="79" t="e">
        <f>(D66/C66)*100</f>
        <v>#DIV/0!</v>
      </c>
      <c r="G66" s="60"/>
      <c r="H66" s="61"/>
      <c r="I66" s="61"/>
      <c r="J66" s="80" t="e">
        <f>(H66/G66)*100</f>
        <v>#DIV/0!</v>
      </c>
    </row>
    <row r="67" spans="1:10" x14ac:dyDescent="0.3">
      <c r="A67" s="120" t="s">
        <v>53</v>
      </c>
      <c r="B67" s="121"/>
      <c r="C67" s="121"/>
      <c r="D67" s="121"/>
      <c r="E67" s="121"/>
      <c r="F67" s="121"/>
      <c r="G67" s="121"/>
      <c r="H67" s="121"/>
      <c r="I67" s="121"/>
      <c r="J67" s="122"/>
    </row>
    <row r="68" spans="1:10" x14ac:dyDescent="0.3">
      <c r="A68" s="38" t="s">
        <v>54</v>
      </c>
      <c r="B68" s="26">
        <v>6010</v>
      </c>
      <c r="C68" s="60">
        <f>C69+C70+C71+C72+C73+C74</f>
        <v>29729374.539999999</v>
      </c>
      <c r="D68" s="60">
        <f>SUM(D69:D73)</f>
        <v>18097374.969999999</v>
      </c>
      <c r="E68" s="60">
        <f t="shared" ref="E68:E74" si="12">D68-C68</f>
        <v>-11631999.57</v>
      </c>
      <c r="F68" s="79">
        <f t="shared" ref="F68:F74" si="13">(D68/C68)*100</f>
        <v>60.873715811446061</v>
      </c>
      <c r="G68" s="60">
        <f>G69+G70+G71+G72+G73+G74</f>
        <v>86600930.539999992</v>
      </c>
      <c r="H68" s="60">
        <f>H69+H70+H71+H72+H73+H74</f>
        <v>95214689.00999999</v>
      </c>
      <c r="I68" s="60">
        <f t="shared" ref="I68:I74" si="14">H68-G68</f>
        <v>8613758.4699999988</v>
      </c>
      <c r="J68" s="80">
        <f t="shared" ref="J68:J74" si="15">(H68/G68)*100</f>
        <v>109.94649643634187</v>
      </c>
    </row>
    <row r="69" spans="1:10" x14ac:dyDescent="0.3">
      <c r="A69" s="44" t="s">
        <v>55</v>
      </c>
      <c r="B69" s="32">
        <v>6011</v>
      </c>
      <c r="C69" s="53">
        <v>120000</v>
      </c>
      <c r="D69" s="53">
        <v>1649681.15</v>
      </c>
      <c r="E69" s="60">
        <f t="shared" si="12"/>
        <v>1529681.15</v>
      </c>
      <c r="F69" s="79">
        <f t="shared" si="13"/>
        <v>1374.7342916666666</v>
      </c>
      <c r="G69" s="98">
        <v>360000</v>
      </c>
      <c r="H69" s="98">
        <v>5951800.6799999997</v>
      </c>
      <c r="I69" s="60">
        <f t="shared" si="14"/>
        <v>5591800.6799999997</v>
      </c>
      <c r="J69" s="80">
        <f t="shared" si="15"/>
        <v>1653.2779666666665</v>
      </c>
    </row>
    <row r="70" spans="1:10" x14ac:dyDescent="0.3">
      <c r="A70" s="45" t="s">
        <v>56</v>
      </c>
      <c r="B70" s="32">
        <v>6012</v>
      </c>
      <c r="C70" s="52">
        <v>1160733.54</v>
      </c>
      <c r="D70" s="52">
        <v>1265332.17</v>
      </c>
      <c r="E70" s="60">
        <f t="shared" si="12"/>
        <v>104598.62999999989</v>
      </c>
      <c r="F70" s="79">
        <f t="shared" si="13"/>
        <v>109.01142479263586</v>
      </c>
      <c r="G70" s="98">
        <v>3380714.54</v>
      </c>
      <c r="H70" s="98">
        <v>3270563</v>
      </c>
      <c r="I70" s="60">
        <f t="shared" si="14"/>
        <v>-110151.54000000004</v>
      </c>
      <c r="J70" s="80">
        <f t="shared" si="15"/>
        <v>96.741767496287935</v>
      </c>
    </row>
    <row r="71" spans="1:10" x14ac:dyDescent="0.3">
      <c r="A71" s="45" t="s">
        <v>57</v>
      </c>
      <c r="B71" s="32">
        <v>6013</v>
      </c>
      <c r="C71" s="52">
        <v>7500</v>
      </c>
      <c r="D71" s="52">
        <v>6903.07</v>
      </c>
      <c r="E71" s="60">
        <f t="shared" si="12"/>
        <v>-596.93000000000029</v>
      </c>
      <c r="F71" s="79">
        <f t="shared" si="13"/>
        <v>92.040933333333328</v>
      </c>
      <c r="G71" s="98">
        <v>22500</v>
      </c>
      <c r="H71" s="98">
        <v>20827.2</v>
      </c>
      <c r="I71" s="60">
        <f t="shared" si="14"/>
        <v>-1672.7999999999993</v>
      </c>
      <c r="J71" s="80">
        <f t="shared" si="15"/>
        <v>92.565333333333328</v>
      </c>
    </row>
    <row r="72" spans="1:10" x14ac:dyDescent="0.3">
      <c r="A72" s="45" t="s">
        <v>58</v>
      </c>
      <c r="B72" s="32">
        <v>6014</v>
      </c>
      <c r="C72" s="52">
        <v>11417050</v>
      </c>
      <c r="D72" s="52">
        <v>15175458.58</v>
      </c>
      <c r="E72" s="60">
        <f t="shared" si="12"/>
        <v>3758408.58</v>
      </c>
      <c r="F72" s="79">
        <f t="shared" si="13"/>
        <v>132.91926180580796</v>
      </c>
      <c r="G72" s="98">
        <v>33253900</v>
      </c>
      <c r="H72" s="98">
        <v>39214313.450000003</v>
      </c>
      <c r="I72" s="60">
        <f t="shared" si="14"/>
        <v>5960413.450000003</v>
      </c>
      <c r="J72" s="80">
        <f t="shared" si="15"/>
        <v>117.92395313030954</v>
      </c>
    </row>
    <row r="73" spans="1:10" ht="31.5" x14ac:dyDescent="0.3">
      <c r="A73" s="46" t="s">
        <v>59</v>
      </c>
      <c r="B73" s="32">
        <v>6015</v>
      </c>
      <c r="C73" s="57">
        <v>17024091</v>
      </c>
      <c r="D73" s="103" t="s">
        <v>100</v>
      </c>
      <c r="E73" s="60" t="e">
        <f t="shared" si="12"/>
        <v>#VALUE!</v>
      </c>
      <c r="F73" s="79">
        <v>115.28</v>
      </c>
      <c r="G73" s="98">
        <v>49583816</v>
      </c>
      <c r="H73" s="98">
        <v>46757184.68</v>
      </c>
      <c r="I73" s="60">
        <f t="shared" si="14"/>
        <v>-2826631.3200000003</v>
      </c>
      <c r="J73" s="80">
        <f t="shared" si="15"/>
        <v>94.299286444593136</v>
      </c>
    </row>
    <row r="74" spans="1:10" x14ac:dyDescent="0.3">
      <c r="A74" s="47" t="s">
        <v>60</v>
      </c>
      <c r="B74" s="32">
        <v>6016</v>
      </c>
      <c r="C74" s="91">
        <v>0</v>
      </c>
      <c r="D74" s="91"/>
      <c r="E74" s="60">
        <f t="shared" si="12"/>
        <v>0</v>
      </c>
      <c r="F74" s="79" t="e">
        <f t="shared" si="13"/>
        <v>#DIV/0!</v>
      </c>
      <c r="G74" s="91">
        <v>0</v>
      </c>
      <c r="H74" s="55">
        <v>0</v>
      </c>
      <c r="I74" s="60">
        <f t="shared" si="14"/>
        <v>0</v>
      </c>
      <c r="J74" s="80" t="e">
        <f t="shared" si="15"/>
        <v>#DIV/0!</v>
      </c>
    </row>
    <row r="75" spans="1:10" x14ac:dyDescent="0.3">
      <c r="A75" s="127" t="s">
        <v>61</v>
      </c>
      <c r="B75" s="128"/>
      <c r="C75" s="128"/>
      <c r="D75" s="128"/>
      <c r="E75" s="128"/>
      <c r="F75" s="128"/>
      <c r="G75" s="128"/>
      <c r="H75" s="128"/>
      <c r="I75" s="128"/>
      <c r="J75" s="129"/>
    </row>
    <row r="76" spans="1:10" x14ac:dyDescent="0.3">
      <c r="A76" s="48" t="s">
        <v>62</v>
      </c>
      <c r="B76" s="32">
        <v>7010</v>
      </c>
      <c r="C76" s="49"/>
      <c r="D76" s="49"/>
      <c r="E76" s="49"/>
      <c r="F76" s="49"/>
      <c r="G76" s="50">
        <v>1587.5</v>
      </c>
      <c r="H76" s="50">
        <v>1587.5</v>
      </c>
      <c r="I76" s="33">
        <v>1936.25</v>
      </c>
      <c r="J76" s="33">
        <v>1936.25</v>
      </c>
    </row>
    <row r="77" spans="1:10" x14ac:dyDescent="0.3">
      <c r="A77" s="48"/>
      <c r="B77" s="32"/>
      <c r="C77" s="49"/>
      <c r="D77" s="49"/>
      <c r="E77" s="49"/>
      <c r="F77" s="49"/>
      <c r="G77" s="51" t="s">
        <v>63</v>
      </c>
      <c r="H77" s="51" t="s">
        <v>64</v>
      </c>
      <c r="I77" s="51" t="s">
        <v>65</v>
      </c>
      <c r="J77" s="51" t="s">
        <v>66</v>
      </c>
    </row>
    <row r="78" spans="1:10" x14ac:dyDescent="0.3">
      <c r="A78" s="48" t="s">
        <v>67</v>
      </c>
      <c r="B78" s="34">
        <v>7011</v>
      </c>
      <c r="C78" s="52"/>
      <c r="D78" s="52"/>
      <c r="E78" s="52"/>
      <c r="F78" s="52"/>
      <c r="G78" s="52"/>
      <c r="H78" s="52"/>
      <c r="I78" s="52"/>
      <c r="J78" s="53"/>
    </row>
    <row r="79" spans="1:10" x14ac:dyDescent="0.3">
      <c r="A79" s="48" t="s">
        <v>68</v>
      </c>
      <c r="B79" s="34">
        <v>7012</v>
      </c>
      <c r="C79" s="52"/>
      <c r="D79" s="52"/>
      <c r="E79" s="52"/>
      <c r="F79" s="52"/>
      <c r="G79" s="54"/>
      <c r="H79" s="55"/>
      <c r="I79" s="55"/>
      <c r="J79" s="55"/>
    </row>
    <row r="80" spans="1:10" x14ac:dyDescent="0.3">
      <c r="A80" s="48" t="s">
        <v>69</v>
      </c>
      <c r="B80" s="34">
        <v>7013</v>
      </c>
      <c r="C80" s="52"/>
      <c r="D80" s="52"/>
      <c r="E80" s="52"/>
      <c r="F80" s="52"/>
      <c r="G80" s="54"/>
      <c r="H80" s="55"/>
      <c r="I80" s="55"/>
      <c r="J80" s="55"/>
    </row>
    <row r="81" spans="1:10" x14ac:dyDescent="0.3">
      <c r="A81" s="48" t="s">
        <v>70</v>
      </c>
      <c r="B81" s="56">
        <v>7016</v>
      </c>
      <c r="C81" s="57"/>
      <c r="D81" s="57"/>
      <c r="E81" s="57"/>
      <c r="F81" s="57"/>
      <c r="G81" s="58"/>
      <c r="H81" s="59"/>
      <c r="I81" s="59"/>
      <c r="J81" s="59"/>
    </row>
    <row r="82" spans="1:10" x14ac:dyDescent="0.3">
      <c r="A82" s="48" t="s">
        <v>71</v>
      </c>
      <c r="B82" s="28">
        <v>7020</v>
      </c>
      <c r="C82" s="60"/>
      <c r="D82" s="60"/>
      <c r="E82" s="60"/>
      <c r="F82" s="60"/>
      <c r="G82" s="60"/>
      <c r="H82" s="61"/>
      <c r="I82" s="61"/>
      <c r="J82" s="61"/>
    </row>
    <row r="83" spans="1:10" x14ac:dyDescent="0.3">
      <c r="A83" s="62" t="s">
        <v>72</v>
      </c>
      <c r="B83" s="63"/>
      <c r="C83" s="64"/>
      <c r="D83" s="63"/>
      <c r="E83" s="65"/>
      <c r="F83" s="130" t="s">
        <v>96</v>
      </c>
      <c r="G83" s="130"/>
      <c r="H83" s="66"/>
      <c r="I83" s="67"/>
      <c r="J83" s="67"/>
    </row>
    <row r="84" spans="1:10" x14ac:dyDescent="0.3">
      <c r="A84" s="68"/>
      <c r="B84" s="69"/>
      <c r="C84" s="70" t="s">
        <v>73</v>
      </c>
      <c r="D84" s="70"/>
      <c r="E84" s="115" t="s">
        <v>74</v>
      </c>
      <c r="F84" s="115"/>
      <c r="G84" s="115"/>
    </row>
    <row r="85" spans="1:10" x14ac:dyDescent="0.3">
      <c r="A85" s="68" t="s">
        <v>75</v>
      </c>
      <c r="B85" s="69"/>
      <c r="C85" s="71"/>
      <c r="D85" s="69"/>
      <c r="E85" s="69"/>
      <c r="F85" s="131" t="s">
        <v>97</v>
      </c>
      <c r="G85" s="131"/>
    </row>
  </sheetData>
  <mergeCells count="19">
    <mergeCell ref="A11:J11"/>
    <mergeCell ref="A27:J27"/>
    <mergeCell ref="A41:J41"/>
    <mergeCell ref="A52:J52"/>
    <mergeCell ref="A63:J63"/>
    <mergeCell ref="A67:J67"/>
    <mergeCell ref="A75:J75"/>
    <mergeCell ref="F83:G83"/>
    <mergeCell ref="E84:G84"/>
    <mergeCell ref="F85:G85"/>
    <mergeCell ref="A8:A9"/>
    <mergeCell ref="B8:B9"/>
    <mergeCell ref="C8:F8"/>
    <mergeCell ref="G8:J8"/>
    <mergeCell ref="E2:J2"/>
    <mergeCell ref="A3:J3"/>
    <mergeCell ref="A4:J4"/>
    <mergeCell ref="A5:J5"/>
    <mergeCell ref="A6:J6"/>
  </mergeCells>
  <pageMargins left="0.70866141732283472" right="0.70866141732283472" top="0.35433070866141736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2023-11-26T17:36:16Z</dcterms:modified>
</cp:coreProperties>
</file>