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H:\ГБ16 (2021-05-10)\ГБ16 - OpenData 2\Фін-план звіт виконання (Ратушная)\2022-3кв\"/>
    </mc:Choice>
  </mc:AlternateContent>
  <bookViews>
    <workbookView xWindow="0" yWindow="0" windowWidth="28800" windowHeight="12435"/>
  </bookViews>
  <sheets>
    <sheet name="Лист3" sheetId="3" r:id="rId1"/>
  </sheets>
  <calcPr calcId="152511" refMode="R1C1"/>
</workbook>
</file>

<file path=xl/calcChain.xml><?xml version="1.0" encoding="utf-8"?>
<calcChain xmlns="http://schemas.openxmlformats.org/spreadsheetml/2006/main">
  <c r="H25" i="3" l="1"/>
  <c r="H33" i="3"/>
  <c r="I33" i="3"/>
  <c r="H30" i="3"/>
  <c r="I30" i="3"/>
  <c r="H31" i="3"/>
  <c r="J31" i="3"/>
  <c r="F35" i="3"/>
  <c r="F32" i="3"/>
  <c r="F28" i="3"/>
  <c r="F25" i="3"/>
  <c r="F22" i="3"/>
  <c r="D15" i="3"/>
  <c r="J13" i="3"/>
  <c r="I47" i="3"/>
  <c r="J32" i="3"/>
  <c r="J34" i="3"/>
  <c r="J36" i="3"/>
  <c r="I37" i="3"/>
  <c r="J38" i="3"/>
  <c r="I28" i="3"/>
  <c r="I19" i="3"/>
  <c r="J20" i="3"/>
  <c r="J21" i="3"/>
  <c r="H26" i="3"/>
  <c r="J26" i="3"/>
  <c r="H18" i="3"/>
  <c r="I18" i="3"/>
  <c r="H15" i="3"/>
  <c r="I16" i="3"/>
  <c r="I69" i="3"/>
  <c r="J70" i="3"/>
  <c r="J71" i="3"/>
  <c r="J72" i="3"/>
  <c r="I73" i="3"/>
  <c r="J74" i="3"/>
  <c r="I74" i="3"/>
  <c r="F74" i="3"/>
  <c r="E74" i="3"/>
  <c r="F73" i="3"/>
  <c r="E73" i="3"/>
  <c r="I72" i="3"/>
  <c r="F72" i="3"/>
  <c r="E72" i="3"/>
  <c r="F71" i="3"/>
  <c r="E71" i="3"/>
  <c r="I70" i="3"/>
  <c r="F70" i="3"/>
  <c r="E70" i="3"/>
  <c r="J69" i="3"/>
  <c r="F69" i="3"/>
  <c r="E69" i="3"/>
  <c r="D68" i="3"/>
  <c r="E68" i="3"/>
  <c r="C68" i="3"/>
  <c r="J66" i="3"/>
  <c r="F66" i="3"/>
  <c r="J62" i="3"/>
  <c r="I62" i="3"/>
  <c r="F62" i="3"/>
  <c r="E62" i="3"/>
  <c r="J61" i="3"/>
  <c r="I61" i="3"/>
  <c r="F61" i="3"/>
  <c r="E61" i="3"/>
  <c r="J60" i="3"/>
  <c r="I60" i="3"/>
  <c r="F60" i="3"/>
  <c r="E60" i="3"/>
  <c r="J59" i="3"/>
  <c r="I59" i="3"/>
  <c r="F59" i="3"/>
  <c r="E59" i="3"/>
  <c r="H58" i="3"/>
  <c r="G58" i="3"/>
  <c r="D58" i="3"/>
  <c r="C58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H53" i="3"/>
  <c r="I53" i="3"/>
  <c r="G53" i="3"/>
  <c r="D53" i="3"/>
  <c r="C53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F47" i="3"/>
  <c r="E47" i="3"/>
  <c r="J46" i="3"/>
  <c r="I46" i="3"/>
  <c r="F46" i="3"/>
  <c r="E46" i="3"/>
  <c r="H45" i="3"/>
  <c r="G45" i="3"/>
  <c r="D45" i="3"/>
  <c r="C45" i="3"/>
  <c r="J44" i="3"/>
  <c r="I44" i="3"/>
  <c r="F44" i="3"/>
  <c r="E44" i="3"/>
  <c r="J43" i="3"/>
  <c r="I43" i="3"/>
  <c r="F43" i="3"/>
  <c r="E43" i="3"/>
  <c r="H42" i="3"/>
  <c r="G42" i="3"/>
  <c r="D42" i="3"/>
  <c r="C42" i="3"/>
  <c r="I38" i="3"/>
  <c r="F38" i="3"/>
  <c r="E38" i="3"/>
  <c r="F37" i="3"/>
  <c r="E37" i="3"/>
  <c r="I36" i="3"/>
  <c r="F36" i="3"/>
  <c r="E36" i="3"/>
  <c r="E35" i="3"/>
  <c r="I34" i="3"/>
  <c r="F34" i="3"/>
  <c r="E34" i="3"/>
  <c r="F31" i="3"/>
  <c r="E31" i="3"/>
  <c r="F29" i="3"/>
  <c r="E29" i="3"/>
  <c r="J28" i="3"/>
  <c r="I26" i="3"/>
  <c r="F26" i="3"/>
  <c r="E26" i="3"/>
  <c r="F24" i="3"/>
  <c r="E24" i="3"/>
  <c r="F23" i="3"/>
  <c r="E23" i="3"/>
  <c r="E22" i="3"/>
  <c r="I21" i="3"/>
  <c r="F21" i="3"/>
  <c r="E21" i="3"/>
  <c r="I20" i="3"/>
  <c r="F20" i="3"/>
  <c r="E20" i="3"/>
  <c r="F19" i="3"/>
  <c r="E19" i="3"/>
  <c r="F18" i="3"/>
  <c r="E18" i="3"/>
  <c r="C17" i="3"/>
  <c r="C15" i="3"/>
  <c r="F15" i="3"/>
  <c r="J14" i="3"/>
  <c r="I14" i="3"/>
  <c r="F14" i="3"/>
  <c r="E14" i="3"/>
  <c r="F13" i="3"/>
  <c r="E13" i="3"/>
  <c r="H12" i="3"/>
  <c r="D12" i="3"/>
  <c r="C12" i="3"/>
  <c r="I29" i="3"/>
  <c r="J16" i="3"/>
  <c r="J24" i="3"/>
  <c r="I22" i="3"/>
  <c r="J25" i="3"/>
  <c r="I23" i="3"/>
  <c r="J37" i="3"/>
  <c r="J35" i="3"/>
  <c r="J29" i="3"/>
  <c r="I35" i="3"/>
  <c r="J33" i="3"/>
  <c r="I32" i="3"/>
  <c r="I25" i="3"/>
  <c r="I24" i="3"/>
  <c r="G17" i="3"/>
  <c r="J22" i="3"/>
  <c r="H68" i="3"/>
  <c r="G68" i="3"/>
  <c r="I68" i="3"/>
  <c r="I71" i="3"/>
  <c r="J23" i="3"/>
  <c r="J19" i="3"/>
  <c r="G15" i="3"/>
  <c r="G12" i="3"/>
  <c r="I13" i="3"/>
  <c r="J73" i="3"/>
  <c r="E16" i="3"/>
  <c r="E28" i="3"/>
  <c r="E32" i="3"/>
  <c r="F16" i="3"/>
  <c r="E25" i="3"/>
  <c r="D17" i="3"/>
  <c r="F33" i="3"/>
  <c r="E33" i="3"/>
  <c r="J30" i="3"/>
  <c r="E30" i="3"/>
  <c r="F30" i="3"/>
  <c r="I15" i="3"/>
  <c r="F17" i="3"/>
  <c r="G39" i="3"/>
  <c r="J68" i="3"/>
  <c r="C40" i="3"/>
  <c r="E53" i="3"/>
  <c r="D40" i="3"/>
  <c r="F40" i="3"/>
  <c r="E17" i="3"/>
  <c r="J15" i="3"/>
  <c r="F12" i="3"/>
  <c r="J18" i="3"/>
  <c r="G40" i="3"/>
  <c r="G64" i="3"/>
  <c r="G65" i="3"/>
  <c r="I12" i="3"/>
  <c r="J45" i="3"/>
  <c r="F53" i="3"/>
  <c r="F68" i="3"/>
  <c r="I45" i="3"/>
  <c r="E40" i="3"/>
  <c r="F45" i="3"/>
  <c r="I42" i="3"/>
  <c r="J58" i="3"/>
  <c r="E45" i="3"/>
  <c r="J12" i="3"/>
  <c r="I31" i="3"/>
  <c r="F58" i="3"/>
  <c r="I58" i="3"/>
  <c r="C39" i="3"/>
  <c r="C64" i="3"/>
  <c r="C65" i="3"/>
  <c r="D39" i="3"/>
  <c r="E42" i="3"/>
  <c r="H40" i="3"/>
  <c r="J40" i="3"/>
  <c r="J53" i="3"/>
  <c r="E58" i="3"/>
  <c r="E12" i="3"/>
  <c r="E15" i="3"/>
  <c r="H17" i="3"/>
  <c r="F42" i="3"/>
  <c r="J42" i="3"/>
  <c r="I40" i="3"/>
  <c r="E39" i="3"/>
  <c r="F39" i="3"/>
  <c r="D64" i="3"/>
  <c r="I17" i="3"/>
  <c r="J17" i="3"/>
  <c r="H39" i="3"/>
  <c r="E64" i="3"/>
  <c r="D65" i="3"/>
  <c r="F64" i="3"/>
  <c r="H64" i="3"/>
  <c r="J39" i="3"/>
  <c r="I39" i="3"/>
  <c r="F65" i="3"/>
  <c r="E65" i="3"/>
  <c r="J64" i="3"/>
  <c r="I64" i="3"/>
  <c r="H65" i="3"/>
  <c r="J65" i="3"/>
  <c r="I65" i="3"/>
</calcChain>
</file>

<file path=xl/sharedStrings.xml><?xml version="1.0" encoding="utf-8"?>
<sst xmlns="http://schemas.openxmlformats.org/spreadsheetml/2006/main" count="107" uniqueCount="100">
  <si>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</si>
  <si>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</si>
  <si>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</si>
  <si>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>грн.</t>
  </si>
  <si>
    <t>Показники </t>
  </si>
  <si>
    <t>Код рядка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</si>
  <si>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</si>
  <si>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</si>
  <si>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</si>
  <si>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</si>
  <si>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</si>
  <si>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</si>
  <si>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</si>
  <si>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Доходи</t>
  </si>
  <si>
    <t>Дохід (виручка)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</si>
  <si>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</si>
  <si>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</si>
  <si>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</si>
  <si>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</si>
  <si>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</si>
  <si>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</si>
  <si>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</si>
  <si>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</si>
  <si>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</si>
  <si>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</si>
  <si>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</si>
  <si>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</si>
  <si>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</si>
  <si>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</si>
  <si>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</si>
  <si>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</si>
  <si>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</si>
  <si>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</t>
  </si>
  <si>
    <t>Інші надходження (дохід) (розписати)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</si>
  <si>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</si>
  <si>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</si>
  <si>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</si>
  <si>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</si>
  <si>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</si>
  <si>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</si>
  <si>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</si>
  <si>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</si>
  <si>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</si>
  <si>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</si>
  <si>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</si>
  <si>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</si>
  <si>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</si>
  <si>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</si>
  <si>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</si>
  <si>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</si>
  <si>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</si>
  <si>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</si>
  <si>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</si>
  <si>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</si>
  <si>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</si>
  <si>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</si>
  <si>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</si>
  <si>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</si>
  <si>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</si>
  <si>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</si>
  <si>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</si>
  <si>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</si>
  <si>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</si>
  <si>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</si>
  <si>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</si>
  <si>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</si>
  <si>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</si>
  <si>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</si>
  <si>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</si>
  <si>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</si>
  <si>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</si>
  <si>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</si>
  <si>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</si>
  <si>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</si>
  <si>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</si>
  <si>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</si>
  <si>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</si>
  <si>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</si>
  <si>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</si>
  <si>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</si>
  <si>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</si>
  <si>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</si>
  <si>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</si>
  <si>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</si>
  <si>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</si>
  <si>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</si>
  <si>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</si>
  <si>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</si>
  <si>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</si>
  <si>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</si>
  <si>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(підпис)</t>
  </si>
  <si>
    <t xml:space="preserve">                  (П.І.Б.)</t>
  </si>
  <si>
    <t>"Міська клінічна лікарня №16" ДМР</t>
  </si>
  <si>
    <t xml:space="preserve"> Комунального некомерційного підприємства</t>
  </si>
  <si>
    <t>Заступник генерального директора</t>
  </si>
  <si>
    <t>Анастасія РАТУШНА</t>
  </si>
  <si>
    <t>за III  квартал</t>
  </si>
  <si>
    <t>Звітний період ( III квартал  2022 року)</t>
  </si>
  <si>
    <t>Генеральний директор</t>
  </si>
  <si>
    <t>Олег ХАСІЛЄВ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</si>
</sst>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.000"/>
    <numFmt numFmtId="189" formatCode="#,##0.0"/>
  </numFmts>
  <fonts count="14" x14ac:knownFonts="1">
    <font>
      <sz val="10"/>
      <name val="Arial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29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2" fillId="2" borderId="0" xfId="1" applyFont="1" applyFill="1"/>
    <xf numFmtId="0" fontId="12" fillId="0" borderId="0" xfId="1" applyFont="1"/>
    <xf numFmtId="0" fontId="6" fillId="3" borderId="0" xfId="1" applyFont="1" applyFill="1" applyBorder="1"/>
    <xf numFmtId="0" fontId="6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2" fillId="3" borderId="11" xfId="0" applyFont="1" applyFill="1" applyBorder="1" applyAlignment="1">
      <alignment horizontal="justify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>
      <alignment horizontal="center" vertical="center" wrapText="1"/>
    </xf>
    <xf numFmtId="189" fontId="2" fillId="0" borderId="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justify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188" fontId="2" fillId="3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188" fontId="7" fillId="3" borderId="11" xfId="0" applyNumberFormat="1" applyFont="1" applyFill="1" applyBorder="1" applyAlignment="1">
      <alignment horizontal="center" vertical="center" wrapText="1"/>
    </xf>
    <xf numFmtId="188" fontId="7" fillId="0" borderId="12" xfId="0" applyNumberFormat="1" applyFont="1" applyFill="1" applyBorder="1" applyAlignment="1">
      <alignment horizontal="center" vertical="center" wrapText="1"/>
    </xf>
    <xf numFmtId="188" fontId="7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188" fontId="2" fillId="3" borderId="15" xfId="0" applyNumberFormat="1" applyFont="1" applyFill="1" applyBorder="1" applyAlignment="1">
      <alignment horizontal="center" vertical="center" wrapText="1"/>
    </xf>
    <xf numFmtId="188" fontId="2" fillId="0" borderId="2" xfId="0" applyNumberFormat="1" applyFont="1" applyFill="1" applyBorder="1" applyAlignment="1">
      <alignment horizontal="center" vertical="center" wrapText="1"/>
    </xf>
    <xf numFmtId="189" fontId="2" fillId="0" borderId="12" xfId="0" applyNumberFormat="1" applyFont="1" applyFill="1" applyBorder="1" applyAlignment="1">
      <alignment horizontal="center" vertical="center" wrapText="1"/>
    </xf>
    <xf numFmtId="189" fontId="2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88" fontId="2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188" fontId="2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189" fontId="2" fillId="0" borderId="16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88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center" vertical="center" wrapText="1"/>
    </xf>
    <xf numFmtId="188" fontId="7" fillId="0" borderId="17" xfId="0" applyNumberFormat="1" applyFont="1" applyFill="1" applyBorder="1" applyAlignment="1">
      <alignment horizontal="center" vertical="center" wrapText="1"/>
    </xf>
    <xf numFmtId="188" fontId="7" fillId="0" borderId="16" xfId="0" applyNumberFormat="1" applyFont="1" applyFill="1" applyBorder="1" applyAlignment="1">
      <alignment horizontal="center" vertical="center" wrapText="1"/>
    </xf>
    <xf numFmtId="189" fontId="2" fillId="0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188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188" fontId="2" fillId="0" borderId="14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justify" vertical="center" wrapText="1"/>
      <protection locked="0"/>
    </xf>
    <xf numFmtId="0" fontId="7" fillId="3" borderId="11" xfId="0" applyFont="1" applyFill="1" applyBorder="1" applyAlignment="1" applyProtection="1">
      <alignment horizontal="justify" vertical="center" wrapText="1"/>
      <protection locked="0"/>
    </xf>
    <xf numFmtId="0" fontId="7" fillId="3" borderId="13" xfId="0" applyFont="1" applyFill="1" applyBorder="1" applyAlignment="1" applyProtection="1">
      <alignment horizontal="justify" vertical="center" wrapText="1"/>
      <protection locked="0"/>
    </xf>
    <xf numFmtId="188" fontId="2" fillId="0" borderId="1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justify" vertical="center" wrapText="1"/>
    </xf>
    <xf numFmtId="188" fontId="7" fillId="0" borderId="1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188" fontId="1" fillId="0" borderId="0" xfId="1" applyNumberFormat="1" applyFont="1" applyFill="1" applyBorder="1" applyAlignment="1">
      <alignment horizontal="center"/>
    </xf>
    <xf numFmtId="188" fontId="10" fillId="0" borderId="0" xfId="1" applyNumberFormat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" fillId="3" borderId="0" xfId="1" applyFont="1" applyFill="1" applyBorder="1"/>
    <xf numFmtId="0" fontId="1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10" fillId="0" borderId="0" xfId="1" applyFont="1"/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zoomScale="87" zoomScaleNormal="87" workbookViewId="0"/>
  </sheetViews>
  <sheetFormatPr defaultRowHeight="18" x14ac:dyDescent="0.3"/>
  <cols>
    <col min="1" max="1" width="72.5703125" style="99" customWidth="1"/>
    <col min="2" max="2" width="7.140625" style="99" customWidth="1"/>
    <col min="3" max="3" width="16.140625" style="3" customWidth="1"/>
    <col min="4" max="4" width="18.28515625" style="3" customWidth="1"/>
    <col min="5" max="5" width="17.42578125" style="3" customWidth="1"/>
    <col min="6" max="6" width="13.85546875" style="3" customWidth="1"/>
    <col min="7" max="7" width="16.5703125" style="3" customWidth="1"/>
    <col min="8" max="8" width="16.7109375" style="3" customWidth="1"/>
    <col min="9" max="9" width="19.28515625" style="3" customWidth="1"/>
    <col min="10" max="10" width="15.5703125" style="3" customWidth="1"/>
    <col min="11" max="16384" width="9.140625" style="8"/>
  </cols>
  <sheetData>
    <row r="1" spans="1:10" ht="13.9" customHeight="1" x14ac:dyDescent="0.3">
      <c r="A1" s="1"/>
      <c r="B1" s="1"/>
      <c r="C1" s="2"/>
      <c r="E1" s="4" t="s">
        <v>0</v>
      </c>
      <c r="F1" s="5"/>
      <c r="G1" s="5"/>
      <c r="H1" s="6"/>
    </row>
    <row r="2" spans="1:10" ht="20.45" customHeight="1" x14ac:dyDescent="0.3">
      <c r="A2" s="1"/>
      <c r="B2" s="1"/>
      <c r="C2" s="2"/>
      <c r="E2" s="102" t="s">
        <v>1</v>
      </c>
      <c r="F2" s="102"/>
      <c r="G2" s="102"/>
      <c r="H2" s="102"/>
      <c r="I2" s="102"/>
      <c r="J2" s="102"/>
    </row>
    <row r="3" spans="1:10" s="7" customFormat="1" ht="16.899999999999999" customHeight="1" x14ac:dyDescent="0.3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s="7" customFormat="1" ht="18.75" x14ac:dyDescent="0.3">
      <c r="A4" s="104" t="s">
        <v>93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s="7" customFormat="1" ht="20.25" customHeight="1" x14ac:dyDescent="0.3">
      <c r="A5" s="105" t="s">
        <v>92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s="7" customFormat="1" ht="20.45" customHeight="1" x14ac:dyDescent="0.3">
      <c r="A6" s="106" t="s">
        <v>96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s="7" customFormat="1" ht="19.5" customHeight="1" x14ac:dyDescent="0.3">
      <c r="A7" s="9"/>
      <c r="B7" s="10"/>
      <c r="C7" s="10"/>
      <c r="D7" s="10"/>
      <c r="E7" s="10"/>
      <c r="F7" s="10"/>
      <c r="G7" s="3"/>
      <c r="H7" s="3"/>
      <c r="I7" s="11"/>
      <c r="J7" s="3" t="s">
        <v>3</v>
      </c>
    </row>
    <row r="8" spans="1:10" s="7" customFormat="1" ht="30" customHeight="1" x14ac:dyDescent="0.3">
      <c r="A8" s="107" t="s">
        <v>4</v>
      </c>
      <c r="B8" s="107" t="s">
        <v>5</v>
      </c>
      <c r="C8" s="108" t="s">
        <v>97</v>
      </c>
      <c r="D8" s="109"/>
      <c r="E8" s="109"/>
      <c r="F8" s="110"/>
      <c r="G8" s="111" t="s">
        <v>6</v>
      </c>
      <c r="H8" s="111"/>
      <c r="I8" s="111"/>
      <c r="J8" s="111"/>
    </row>
    <row r="9" spans="1:10" s="7" customFormat="1" ht="36" customHeight="1" x14ac:dyDescent="0.3">
      <c r="A9" s="107"/>
      <c r="B9" s="107"/>
      <c r="C9" s="12" t="s">
        <v>7</v>
      </c>
      <c r="D9" s="12" t="s">
        <v>8</v>
      </c>
      <c r="E9" s="12" t="s">
        <v>9</v>
      </c>
      <c r="F9" s="13" t="s">
        <v>10</v>
      </c>
      <c r="G9" s="12" t="s">
        <v>7</v>
      </c>
      <c r="H9" s="12" t="s">
        <v>8</v>
      </c>
      <c r="I9" s="14" t="s">
        <v>9</v>
      </c>
      <c r="J9" s="15" t="s">
        <v>10</v>
      </c>
    </row>
    <row r="10" spans="1:10" s="7" customFormat="1" x14ac:dyDescent="0.3">
      <c r="A10" s="16" t="s">
        <v>11</v>
      </c>
      <c r="B10" s="16" t="s">
        <v>12</v>
      </c>
      <c r="C10" s="16">
        <v>3</v>
      </c>
      <c r="D10" s="16">
        <v>4</v>
      </c>
      <c r="E10" s="16">
        <v>5</v>
      </c>
      <c r="F10" s="17">
        <v>6</v>
      </c>
      <c r="G10" s="18">
        <v>7</v>
      </c>
      <c r="H10" s="19">
        <v>8</v>
      </c>
      <c r="I10" s="19">
        <v>9</v>
      </c>
      <c r="J10" s="19">
        <v>10</v>
      </c>
    </row>
    <row r="11" spans="1:10" s="7" customFormat="1" ht="13.9" customHeight="1" x14ac:dyDescent="0.3">
      <c r="A11" s="112" t="s">
        <v>13</v>
      </c>
      <c r="B11" s="113"/>
      <c r="C11" s="113"/>
      <c r="D11" s="113"/>
      <c r="E11" s="113"/>
      <c r="F11" s="113"/>
      <c r="G11" s="113"/>
      <c r="H11" s="113"/>
      <c r="I11" s="113"/>
      <c r="J11" s="114"/>
    </row>
    <row r="12" spans="1:10" s="7" customFormat="1" ht="13.9" customHeight="1" x14ac:dyDescent="0.3">
      <c r="A12" s="20" t="s">
        <v>14</v>
      </c>
      <c r="B12" s="21" t="s">
        <v>15</v>
      </c>
      <c r="C12" s="22">
        <f>C13+C14</f>
        <v>79261038.5</v>
      </c>
      <c r="D12" s="22">
        <f>D13+D14</f>
        <v>79937568.049999997</v>
      </c>
      <c r="E12" s="22">
        <f>D12-C12</f>
        <v>676529.54999999702</v>
      </c>
      <c r="F12" s="23">
        <f>(D12/C12)*100</f>
        <v>100.85354615937815</v>
      </c>
      <c r="G12" s="22">
        <f>G13+G14</f>
        <v>243703759.55000001</v>
      </c>
      <c r="H12" s="22">
        <f>H13+H14</f>
        <v>230919942.69999999</v>
      </c>
      <c r="I12" s="22">
        <f>H12-G12</f>
        <v>-12783816.850000024</v>
      </c>
      <c r="J12" s="24">
        <f t="shared" ref="J12:J23" si="0">(H12/G12)*100</f>
        <v>94.754362069093474</v>
      </c>
    </row>
    <row r="13" spans="1:10" s="3" customFormat="1" x14ac:dyDescent="0.3">
      <c r="A13" s="25" t="s">
        <v>16</v>
      </c>
      <c r="B13" s="26" t="s">
        <v>17</v>
      </c>
      <c r="C13" s="27">
        <v>79261038.5</v>
      </c>
      <c r="D13" s="27">
        <v>79937568.049999997</v>
      </c>
      <c r="E13" s="22">
        <f t="shared" ref="E13:E65" si="1">D13-C13</f>
        <v>676529.54999999702</v>
      </c>
      <c r="F13" s="23">
        <f t="shared" ref="F13:F40" si="2">(D13/C13)*100</f>
        <v>100.85354615937815</v>
      </c>
      <c r="G13" s="28">
        <v>243703759.55000001</v>
      </c>
      <c r="H13" s="28">
        <v>230919942.69999999</v>
      </c>
      <c r="I13" s="22">
        <f t="shared" ref="I13:I23" si="3">H13-G13</f>
        <v>-12783816.850000024</v>
      </c>
      <c r="J13" s="24">
        <f t="shared" si="0"/>
        <v>94.754362069093474</v>
      </c>
    </row>
    <row r="14" spans="1:10" s="3" customFormat="1" x14ac:dyDescent="0.3">
      <c r="A14" s="29" t="s">
        <v>18</v>
      </c>
      <c r="B14" s="30" t="s">
        <v>19</v>
      </c>
      <c r="C14" s="31">
        <v>0</v>
      </c>
      <c r="D14" s="31">
        <v>0</v>
      </c>
      <c r="E14" s="22">
        <f t="shared" si="1"/>
        <v>0</v>
      </c>
      <c r="F14" s="23" t="e">
        <f t="shared" si="2"/>
        <v>#DIV/0!</v>
      </c>
      <c r="G14" s="32">
        <v>0</v>
      </c>
      <c r="H14" s="33">
        <v>0</v>
      </c>
      <c r="I14" s="22">
        <f t="shared" si="3"/>
        <v>0</v>
      </c>
      <c r="J14" s="24" t="e">
        <f t="shared" si="0"/>
        <v>#DIV/0!</v>
      </c>
    </row>
    <row r="15" spans="1:10" s="3" customFormat="1" x14ac:dyDescent="0.3">
      <c r="A15" s="34" t="s">
        <v>20</v>
      </c>
      <c r="B15" s="35" t="s">
        <v>21</v>
      </c>
      <c r="C15" s="36">
        <f>C16</f>
        <v>8756146.25</v>
      </c>
      <c r="D15" s="36">
        <f>D16</f>
        <v>22231576.440000001</v>
      </c>
      <c r="E15" s="37">
        <f t="shared" si="1"/>
        <v>13475430.190000001</v>
      </c>
      <c r="F15" s="38">
        <f t="shared" si="2"/>
        <v>253.89681493727906</v>
      </c>
      <c r="G15" s="36">
        <f>G16</f>
        <v>26304828.699999999</v>
      </c>
      <c r="H15" s="36">
        <f>H16</f>
        <v>54814103.740000002</v>
      </c>
      <c r="I15" s="37">
        <f t="shared" si="3"/>
        <v>28509275.040000003</v>
      </c>
      <c r="J15" s="39">
        <f t="shared" si="0"/>
        <v>208.38038660179529</v>
      </c>
    </row>
    <row r="16" spans="1:10" s="3" customFormat="1" ht="44.25" customHeight="1" x14ac:dyDescent="0.3">
      <c r="A16" s="40" t="s">
        <v>22</v>
      </c>
      <c r="B16" s="41" t="s">
        <v>23</v>
      </c>
      <c r="C16" s="42">
        <v>8756146.25</v>
      </c>
      <c r="D16" s="42">
        <v>22231576.440000001</v>
      </c>
      <c r="E16" s="37">
        <f>D16-C16</f>
        <v>13475430.190000001</v>
      </c>
      <c r="F16" s="38">
        <f>(D16/C16)*100</f>
        <v>253.89681493727906</v>
      </c>
      <c r="G16" s="42">
        <v>26304828.699999999</v>
      </c>
      <c r="H16" s="42">
        <v>54814103.740000002</v>
      </c>
      <c r="I16" s="22">
        <f>H16-G16</f>
        <v>28509275.040000003</v>
      </c>
      <c r="J16" s="24">
        <f>(H16/G16)*100</f>
        <v>208.38038660179529</v>
      </c>
    </row>
    <row r="17" spans="1:10" s="3" customFormat="1" x14ac:dyDescent="0.3">
      <c r="A17" s="43" t="s">
        <v>24</v>
      </c>
      <c r="B17" s="44">
        <v>1030</v>
      </c>
      <c r="C17" s="45">
        <f>C18+C19+C20+C21+C22+C23+C24+C25+C26</f>
        <v>1275093.25</v>
      </c>
      <c r="D17" s="45">
        <f>D18+D19+D20+D21+D22+D23+D24+D25+D26</f>
        <v>3795911.5100000002</v>
      </c>
      <c r="E17" s="22">
        <f t="shared" si="1"/>
        <v>2520818.2600000002</v>
      </c>
      <c r="F17" s="24">
        <f t="shared" si="2"/>
        <v>297.69677707885285</v>
      </c>
      <c r="G17" s="45">
        <f>G18+G19+G20+G21+G22+G23+G24+G25+G26</f>
        <v>3825279.75</v>
      </c>
      <c r="H17" s="45">
        <f>H18+H19+H20+H21+H22+H23+H24+H25+H26</f>
        <v>8417166.5800000001</v>
      </c>
      <c r="I17" s="22">
        <f t="shared" si="3"/>
        <v>4591886.83</v>
      </c>
      <c r="J17" s="24">
        <f t="shared" si="0"/>
        <v>220.04054945262502</v>
      </c>
    </row>
    <row r="18" spans="1:10" s="3" customFormat="1" ht="32.25" x14ac:dyDescent="0.3">
      <c r="A18" s="46" t="s">
        <v>25</v>
      </c>
      <c r="B18" s="47">
        <v>1031</v>
      </c>
      <c r="C18" s="48">
        <v>0</v>
      </c>
      <c r="D18" s="48">
        <v>0</v>
      </c>
      <c r="E18" s="22">
        <f t="shared" si="1"/>
        <v>0</v>
      </c>
      <c r="F18" s="49" t="e">
        <f t="shared" si="2"/>
        <v>#DIV/0!</v>
      </c>
      <c r="G18" s="48">
        <v>0</v>
      </c>
      <c r="H18" s="48">
        <f>D18</f>
        <v>0</v>
      </c>
      <c r="I18" s="22">
        <f t="shared" si="3"/>
        <v>0</v>
      </c>
      <c r="J18" s="24" t="e">
        <f t="shared" si="0"/>
        <v>#DIV/0!</v>
      </c>
    </row>
    <row r="19" spans="1:10" ht="32.25" x14ac:dyDescent="0.3">
      <c r="A19" s="46" t="s">
        <v>26</v>
      </c>
      <c r="B19" s="47">
        <v>1032</v>
      </c>
      <c r="C19" s="48">
        <v>40000</v>
      </c>
      <c r="D19" s="48">
        <v>0</v>
      </c>
      <c r="E19" s="22">
        <f t="shared" si="1"/>
        <v>-40000</v>
      </c>
      <c r="F19" s="23">
        <f t="shared" si="2"/>
        <v>0</v>
      </c>
      <c r="G19" s="48">
        <v>120000</v>
      </c>
      <c r="H19" s="48">
        <v>0</v>
      </c>
      <c r="I19" s="22">
        <f t="shared" si="3"/>
        <v>-120000</v>
      </c>
      <c r="J19" s="24">
        <f t="shared" si="0"/>
        <v>0</v>
      </c>
    </row>
    <row r="20" spans="1:10" x14ac:dyDescent="0.3">
      <c r="A20" s="51" t="s">
        <v>27</v>
      </c>
      <c r="B20" s="47">
        <v>1033</v>
      </c>
      <c r="C20" s="48">
        <v>0</v>
      </c>
      <c r="D20" s="48">
        <v>0</v>
      </c>
      <c r="E20" s="22">
        <f t="shared" si="1"/>
        <v>0</v>
      </c>
      <c r="F20" s="23" t="e">
        <f t="shared" si="2"/>
        <v>#DIV/0!</v>
      </c>
      <c r="G20" s="48">
        <v>0</v>
      </c>
      <c r="H20" s="48">
        <v>1850960.6</v>
      </c>
      <c r="I20" s="22">
        <f t="shared" si="3"/>
        <v>1850960.6</v>
      </c>
      <c r="J20" s="24" t="e">
        <f t="shared" si="0"/>
        <v>#DIV/0!</v>
      </c>
    </row>
    <row r="21" spans="1:10" x14ac:dyDescent="0.3">
      <c r="A21" s="46" t="s">
        <v>28</v>
      </c>
      <c r="B21" s="47">
        <v>1034</v>
      </c>
      <c r="C21" s="48">
        <v>0</v>
      </c>
      <c r="D21" s="48">
        <v>0</v>
      </c>
      <c r="E21" s="22">
        <f t="shared" si="1"/>
        <v>0</v>
      </c>
      <c r="F21" s="23" t="e">
        <f t="shared" si="2"/>
        <v>#DIV/0!</v>
      </c>
      <c r="G21" s="48">
        <v>0</v>
      </c>
      <c r="H21" s="48">
        <v>0</v>
      </c>
      <c r="I21" s="22">
        <f t="shared" si="3"/>
        <v>0</v>
      </c>
      <c r="J21" s="24" t="e">
        <f t="shared" si="0"/>
        <v>#DIV/0!</v>
      </c>
    </row>
    <row r="22" spans="1:10" x14ac:dyDescent="0.3">
      <c r="A22" s="51" t="s">
        <v>29</v>
      </c>
      <c r="B22" s="47">
        <v>1035</v>
      </c>
      <c r="C22" s="48">
        <v>75000</v>
      </c>
      <c r="D22" s="48">
        <v>240388.33</v>
      </c>
      <c r="E22" s="22">
        <f t="shared" si="1"/>
        <v>165388.32999999999</v>
      </c>
      <c r="F22" s="23">
        <f t="shared" si="2"/>
        <v>320.51777333333331</v>
      </c>
      <c r="G22" s="48">
        <v>225000</v>
      </c>
      <c r="H22" s="48">
        <v>521822.33</v>
      </c>
      <c r="I22" s="22">
        <f t="shared" si="3"/>
        <v>296822.33</v>
      </c>
      <c r="J22" s="24">
        <f t="shared" si="0"/>
        <v>231.92103555555556</v>
      </c>
    </row>
    <row r="23" spans="1:10" x14ac:dyDescent="0.3">
      <c r="A23" s="40" t="s">
        <v>30</v>
      </c>
      <c r="B23" s="47">
        <v>1036</v>
      </c>
      <c r="C23" s="52">
        <v>256295</v>
      </c>
      <c r="D23" s="52">
        <v>358307.25</v>
      </c>
      <c r="E23" s="37">
        <f t="shared" si="1"/>
        <v>102012.25</v>
      </c>
      <c r="F23" s="38">
        <f t="shared" si="2"/>
        <v>139.80266879962545</v>
      </c>
      <c r="G23" s="48">
        <v>768885</v>
      </c>
      <c r="H23" s="48">
        <v>588512</v>
      </c>
      <c r="I23" s="37">
        <f t="shared" si="3"/>
        <v>-180373</v>
      </c>
      <c r="J23" s="39">
        <f t="shared" si="0"/>
        <v>76.54096516384115</v>
      </c>
    </row>
    <row r="24" spans="1:10" x14ac:dyDescent="0.3">
      <c r="A24" s="53" t="s">
        <v>31</v>
      </c>
      <c r="B24" s="54">
        <v>1037</v>
      </c>
      <c r="C24" s="52">
        <v>278798.25</v>
      </c>
      <c r="D24" s="52">
        <v>0</v>
      </c>
      <c r="E24" s="37">
        <f>D24-C24</f>
        <v>-278798.25</v>
      </c>
      <c r="F24" s="38">
        <f>(D24/C24)*100</f>
        <v>0</v>
      </c>
      <c r="G24" s="48">
        <v>836394.75</v>
      </c>
      <c r="H24" s="48">
        <v>0</v>
      </c>
      <c r="I24" s="37">
        <f>H24-G24</f>
        <v>-836394.75</v>
      </c>
      <c r="J24" s="39">
        <f>(H24/G24)*100</f>
        <v>0</v>
      </c>
    </row>
    <row r="25" spans="1:10" x14ac:dyDescent="0.3">
      <c r="A25" s="46" t="s">
        <v>32</v>
      </c>
      <c r="B25" s="47">
        <v>1038</v>
      </c>
      <c r="C25" s="48">
        <v>625000</v>
      </c>
      <c r="D25" s="48">
        <v>3197215.93</v>
      </c>
      <c r="E25" s="37">
        <f>D25-C25</f>
        <v>2572215.9300000002</v>
      </c>
      <c r="F25" s="38">
        <f>(D25/C25)*100</f>
        <v>511.55454880000002</v>
      </c>
      <c r="G25" s="48">
        <v>1875000</v>
      </c>
      <c r="H25" s="48">
        <f>5455872.19-0.54</f>
        <v>5455871.6500000004</v>
      </c>
      <c r="I25" s="37">
        <f>H25-G25</f>
        <v>3580871.6500000004</v>
      </c>
      <c r="J25" s="39">
        <f>(H25/G25)*100</f>
        <v>290.97982133333335</v>
      </c>
    </row>
    <row r="26" spans="1:10" s="56" customFormat="1" x14ac:dyDescent="0.3">
      <c r="A26" s="46" t="s">
        <v>33</v>
      </c>
      <c r="B26" s="55">
        <v>1039</v>
      </c>
      <c r="C26" s="47">
        <v>0</v>
      </c>
      <c r="D26" s="100">
        <v>0</v>
      </c>
      <c r="E26" s="37">
        <f>D26-C26</f>
        <v>0</v>
      </c>
      <c r="F26" s="38" t="e">
        <f>(D26/C26)*100</f>
        <v>#DIV/0!</v>
      </c>
      <c r="G26" s="48">
        <v>0</v>
      </c>
      <c r="H26" s="48">
        <f>D26</f>
        <v>0</v>
      </c>
      <c r="I26" s="37">
        <f>H26-G26</f>
        <v>0</v>
      </c>
      <c r="J26" s="39" t="e">
        <f>(H26/G26)*100</f>
        <v>#DIV/0!</v>
      </c>
    </row>
    <row r="27" spans="1:10" x14ac:dyDescent="0.3">
      <c r="A27" s="115" t="s">
        <v>34</v>
      </c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x14ac:dyDescent="0.3">
      <c r="A28" s="58" t="s">
        <v>35</v>
      </c>
      <c r="B28" s="59">
        <v>1040</v>
      </c>
      <c r="C28" s="60">
        <v>52404400</v>
      </c>
      <c r="D28" s="60">
        <v>61860417.170000002</v>
      </c>
      <c r="E28" s="45">
        <f t="shared" si="1"/>
        <v>9456017.1700000018</v>
      </c>
      <c r="F28" s="49">
        <f t="shared" si="2"/>
        <v>118.04431912205845</v>
      </c>
      <c r="G28" s="61">
        <v>157213200</v>
      </c>
      <c r="H28" s="61">
        <v>182149273.97</v>
      </c>
      <c r="I28" s="45">
        <f t="shared" ref="I28:I40" si="4">H28-G28</f>
        <v>24936073.969999999</v>
      </c>
      <c r="J28" s="62">
        <f t="shared" ref="J28:J40" si="5">(H28/G28)*100</f>
        <v>115.8613106087784</v>
      </c>
    </row>
    <row r="29" spans="1:10" x14ac:dyDescent="0.3">
      <c r="A29" s="63" t="s">
        <v>36</v>
      </c>
      <c r="B29" s="64">
        <v>1050</v>
      </c>
      <c r="C29" s="65">
        <v>14780728</v>
      </c>
      <c r="D29" s="65">
        <v>13326362.59</v>
      </c>
      <c r="E29" s="22">
        <f t="shared" si="1"/>
        <v>-1454365.4100000001</v>
      </c>
      <c r="F29" s="23">
        <f t="shared" si="2"/>
        <v>90.160393926469652</v>
      </c>
      <c r="G29" s="61">
        <v>44342184</v>
      </c>
      <c r="H29" s="61">
        <v>39459441.390000001</v>
      </c>
      <c r="I29" s="22">
        <f t="shared" si="4"/>
        <v>-4882742.6099999994</v>
      </c>
      <c r="J29" s="24">
        <f t="shared" si="5"/>
        <v>88.988493191945622</v>
      </c>
    </row>
    <row r="30" spans="1:10" x14ac:dyDescent="0.3">
      <c r="A30" s="63" t="s">
        <v>37</v>
      </c>
      <c r="B30" s="64">
        <v>1060</v>
      </c>
      <c r="C30" s="65">
        <v>1396500</v>
      </c>
      <c r="D30" s="65">
        <v>265408.88</v>
      </c>
      <c r="E30" s="22">
        <f t="shared" si="1"/>
        <v>-1131091.1200000001</v>
      </c>
      <c r="F30" s="23">
        <f t="shared" si="2"/>
        <v>19.00529036877909</v>
      </c>
      <c r="G30" s="61">
        <v>4189500</v>
      </c>
      <c r="H30" s="61">
        <f>121844.8+66938+168556.6+151216.64</f>
        <v>508556.04000000004</v>
      </c>
      <c r="I30" s="22">
        <f t="shared" si="4"/>
        <v>-3680943.96</v>
      </c>
      <c r="J30" s="24">
        <f t="shared" si="5"/>
        <v>12.138824203365557</v>
      </c>
    </row>
    <row r="31" spans="1:10" x14ac:dyDescent="0.3">
      <c r="A31" s="63" t="s">
        <v>38</v>
      </c>
      <c r="B31" s="64">
        <v>1070</v>
      </c>
      <c r="C31" s="65">
        <v>7094241</v>
      </c>
      <c r="D31" s="65">
        <v>7884745.9100000001</v>
      </c>
      <c r="E31" s="22">
        <f t="shared" si="1"/>
        <v>790504.91000000015</v>
      </c>
      <c r="F31" s="23">
        <f t="shared" si="2"/>
        <v>111.14291028455334</v>
      </c>
      <c r="G31" s="61">
        <v>24319187</v>
      </c>
      <c r="H31" s="61">
        <f>23789450.21+544517.99+1240020.17+8058344.2+79467.19+695264.6+83931.2</f>
        <v>34490995.560000002</v>
      </c>
      <c r="I31" s="22">
        <f t="shared" si="4"/>
        <v>10171808.560000002</v>
      </c>
      <c r="J31" s="24">
        <f t="shared" si="5"/>
        <v>141.82626894558607</v>
      </c>
    </row>
    <row r="32" spans="1:10" x14ac:dyDescent="0.3">
      <c r="A32" s="63" t="s">
        <v>39</v>
      </c>
      <c r="B32" s="64">
        <v>1080</v>
      </c>
      <c r="C32" s="65">
        <v>625000</v>
      </c>
      <c r="D32" s="65">
        <v>1159170.7</v>
      </c>
      <c r="E32" s="22">
        <f t="shared" si="1"/>
        <v>534170.69999999995</v>
      </c>
      <c r="F32" s="23">
        <f t="shared" si="2"/>
        <v>185.46731199999999</v>
      </c>
      <c r="G32" s="61">
        <v>1875000</v>
      </c>
      <c r="H32" s="61">
        <v>2653032.41</v>
      </c>
      <c r="I32" s="22">
        <f t="shared" si="4"/>
        <v>778032.41000000015</v>
      </c>
      <c r="J32" s="24">
        <f t="shared" si="5"/>
        <v>141.49506186666667</v>
      </c>
    </row>
    <row r="33" spans="1:10" x14ac:dyDescent="0.3">
      <c r="A33" s="63" t="s">
        <v>40</v>
      </c>
      <c r="B33" s="64">
        <v>1090</v>
      </c>
      <c r="C33" s="65">
        <v>3562723</v>
      </c>
      <c r="D33" s="65">
        <v>8489307.0700000003</v>
      </c>
      <c r="E33" s="22">
        <f t="shared" si="1"/>
        <v>4926584.07</v>
      </c>
      <c r="F33" s="23">
        <f t="shared" si="2"/>
        <v>238.28142322599879</v>
      </c>
      <c r="G33" s="61">
        <v>10688169</v>
      </c>
      <c r="H33" s="61">
        <f>6977765.11+2490+2270082.97+460150+457110.8+132399.91+751356.12+649236.4+1305025.8</f>
        <v>13005617.110000001</v>
      </c>
      <c r="I33" s="22">
        <f t="shared" si="4"/>
        <v>2317448.1100000013</v>
      </c>
      <c r="J33" s="24">
        <f t="shared" si="5"/>
        <v>121.68236776570431</v>
      </c>
    </row>
    <row r="34" spans="1:10" x14ac:dyDescent="0.3">
      <c r="A34" s="63" t="s">
        <v>41</v>
      </c>
      <c r="B34" s="64">
        <v>1100</v>
      </c>
      <c r="C34" s="65">
        <v>0</v>
      </c>
      <c r="D34" s="65">
        <v>0</v>
      </c>
      <c r="E34" s="22">
        <f t="shared" si="1"/>
        <v>0</v>
      </c>
      <c r="F34" s="23" t="e">
        <f t="shared" si="2"/>
        <v>#DIV/0!</v>
      </c>
      <c r="G34" s="61">
        <v>0</v>
      </c>
      <c r="H34" s="61">
        <v>0</v>
      </c>
      <c r="I34" s="22">
        <f t="shared" si="4"/>
        <v>0</v>
      </c>
      <c r="J34" s="24" t="e">
        <f t="shared" si="5"/>
        <v>#DIV/0!</v>
      </c>
    </row>
    <row r="35" spans="1:10" x14ac:dyDescent="0.3">
      <c r="A35" s="63" t="s">
        <v>42</v>
      </c>
      <c r="B35" s="64">
        <v>1110</v>
      </c>
      <c r="C35" s="65">
        <v>2148969</v>
      </c>
      <c r="D35" s="65">
        <v>4960590.67</v>
      </c>
      <c r="E35" s="22">
        <f t="shared" si="1"/>
        <v>2811621.67</v>
      </c>
      <c r="F35" s="23">
        <f t="shared" si="2"/>
        <v>230.83584128016739</v>
      </c>
      <c r="G35" s="61">
        <v>10757478</v>
      </c>
      <c r="H35" s="61">
        <v>12288624.949999999</v>
      </c>
      <c r="I35" s="22">
        <f t="shared" si="4"/>
        <v>1531146.9499999993</v>
      </c>
      <c r="J35" s="24">
        <f t="shared" si="5"/>
        <v>114.23332634284726</v>
      </c>
    </row>
    <row r="36" spans="1:10" ht="31.5" x14ac:dyDescent="0.3">
      <c r="A36" s="67" t="s">
        <v>43</v>
      </c>
      <c r="B36" s="64">
        <v>1120</v>
      </c>
      <c r="C36" s="65">
        <v>3000</v>
      </c>
      <c r="D36" s="65">
        <v>0</v>
      </c>
      <c r="E36" s="22">
        <f t="shared" si="1"/>
        <v>-3000</v>
      </c>
      <c r="F36" s="23">
        <f t="shared" si="2"/>
        <v>0</v>
      </c>
      <c r="G36" s="61">
        <v>9000</v>
      </c>
      <c r="H36" s="61">
        <v>0</v>
      </c>
      <c r="I36" s="22">
        <f t="shared" si="4"/>
        <v>-9000</v>
      </c>
      <c r="J36" s="24">
        <f t="shared" si="5"/>
        <v>0</v>
      </c>
    </row>
    <row r="37" spans="1:10" x14ac:dyDescent="0.3">
      <c r="A37" s="67" t="s">
        <v>44</v>
      </c>
      <c r="B37" s="64">
        <v>1130</v>
      </c>
      <c r="C37" s="65">
        <v>135050</v>
      </c>
      <c r="D37" s="65">
        <v>85582.45</v>
      </c>
      <c r="E37" s="22">
        <f t="shared" si="1"/>
        <v>-49467.55</v>
      </c>
      <c r="F37" s="23">
        <f t="shared" si="2"/>
        <v>63.370936690114767</v>
      </c>
      <c r="G37" s="61">
        <v>405150</v>
      </c>
      <c r="H37" s="61">
        <v>360323.28</v>
      </c>
      <c r="I37" s="22">
        <f t="shared" si="4"/>
        <v>-44826.719999999972</v>
      </c>
      <c r="J37" s="24">
        <f t="shared" si="5"/>
        <v>88.935771936319881</v>
      </c>
    </row>
    <row r="38" spans="1:10" x14ac:dyDescent="0.3">
      <c r="A38" s="63" t="s">
        <v>45</v>
      </c>
      <c r="B38" s="64">
        <v>1140</v>
      </c>
      <c r="C38" s="65">
        <v>0</v>
      </c>
      <c r="D38" s="65">
        <v>0</v>
      </c>
      <c r="E38" s="22">
        <f t="shared" si="1"/>
        <v>0</v>
      </c>
      <c r="F38" s="23" t="e">
        <f t="shared" si="2"/>
        <v>#DIV/0!</v>
      </c>
      <c r="G38" s="61">
        <v>0</v>
      </c>
      <c r="H38" s="61">
        <v>2475863.75</v>
      </c>
      <c r="I38" s="22">
        <f t="shared" si="4"/>
        <v>2475863.75</v>
      </c>
      <c r="J38" s="24" t="e">
        <f t="shared" si="5"/>
        <v>#DIV/0!</v>
      </c>
    </row>
    <row r="39" spans="1:10" x14ac:dyDescent="0.3">
      <c r="A39" s="68" t="s">
        <v>46</v>
      </c>
      <c r="B39" s="69">
        <v>1170</v>
      </c>
      <c r="C39" s="28">
        <f>C12+C15+C17+C42+C53</f>
        <v>92292278</v>
      </c>
      <c r="D39" s="28">
        <f>D12+D15+D17+D42+D53</f>
        <v>105965056</v>
      </c>
      <c r="E39" s="22">
        <f t="shared" si="1"/>
        <v>13672778</v>
      </c>
      <c r="F39" s="23">
        <f t="shared" si="2"/>
        <v>114.81465004038583</v>
      </c>
      <c r="G39" s="28">
        <f>G12+G15+G17+G42+G53</f>
        <v>276833868</v>
      </c>
      <c r="H39" s="28">
        <f>H12+H15+H17+H42+H53</f>
        <v>294151213.01999998</v>
      </c>
      <c r="I39" s="22">
        <f t="shared" si="4"/>
        <v>17317345.019999981</v>
      </c>
      <c r="J39" s="24">
        <f t="shared" si="5"/>
        <v>106.25550086956845</v>
      </c>
    </row>
    <row r="40" spans="1:10" x14ac:dyDescent="0.3">
      <c r="A40" s="68" t="s">
        <v>47</v>
      </c>
      <c r="B40" s="69">
        <v>1180</v>
      </c>
      <c r="C40" s="28">
        <f>C28+C29+C30+C31+C32+C33+C34+C35+C36+C37+C38+C45+C58</f>
        <v>92292278</v>
      </c>
      <c r="D40" s="28">
        <f>D28+D29+D30+D31+D32+D33+D34+D35+D36+D37+D38+D45+D58</f>
        <v>101985848.09</v>
      </c>
      <c r="E40" s="22">
        <f t="shared" si="1"/>
        <v>9693570.0900000036</v>
      </c>
      <c r="F40" s="23">
        <f t="shared" si="2"/>
        <v>110.50312149625346</v>
      </c>
      <c r="G40" s="28">
        <f>G28+G29+G30+G31+G32+G33+G34+G35+G36+G37+G38+G45+G58</f>
        <v>276833868</v>
      </c>
      <c r="H40" s="28">
        <f>H28+H29+H30+H31+H32+H33+H34+H35+H36+H37+H38+H45+H58</f>
        <v>294147936.94</v>
      </c>
      <c r="I40" s="22">
        <f t="shared" si="4"/>
        <v>17314068.939999998</v>
      </c>
      <c r="J40" s="24">
        <f t="shared" si="5"/>
        <v>106.25431745945188</v>
      </c>
    </row>
    <row r="41" spans="1:10" x14ac:dyDescent="0.3">
      <c r="A41" s="116" t="s">
        <v>48</v>
      </c>
      <c r="B41" s="117"/>
      <c r="C41" s="117"/>
      <c r="D41" s="117"/>
      <c r="E41" s="117"/>
      <c r="F41" s="117"/>
      <c r="G41" s="117"/>
      <c r="H41" s="117"/>
      <c r="I41" s="117"/>
      <c r="J41" s="118"/>
    </row>
    <row r="42" spans="1:10" x14ac:dyDescent="0.3">
      <c r="A42" s="70" t="s">
        <v>49</v>
      </c>
      <c r="B42" s="57">
        <v>2010</v>
      </c>
      <c r="C42" s="22">
        <f>C43+C44</f>
        <v>3000000</v>
      </c>
      <c r="D42" s="22">
        <f>D43+D44</f>
        <v>0</v>
      </c>
      <c r="E42" s="22">
        <f t="shared" si="1"/>
        <v>-3000000</v>
      </c>
      <c r="F42" s="23">
        <f t="shared" ref="F42:F51" si="6">(D42/C42)*100</f>
        <v>0</v>
      </c>
      <c r="G42" s="22">
        <f>G43+G44</f>
        <v>3000000</v>
      </c>
      <c r="H42" s="22">
        <f>H43+H44</f>
        <v>0</v>
      </c>
      <c r="I42" s="22">
        <f t="shared" ref="I42:I51" si="7">H42-G42</f>
        <v>-3000000</v>
      </c>
      <c r="J42" s="24">
        <f t="shared" ref="J42:J51" si="8">(H42/G42)*100</f>
        <v>0</v>
      </c>
    </row>
    <row r="43" spans="1:10" ht="31.5" x14ac:dyDescent="0.3">
      <c r="A43" s="71" t="s">
        <v>50</v>
      </c>
      <c r="B43" s="47">
        <v>2011</v>
      </c>
      <c r="C43" s="22">
        <v>3000000</v>
      </c>
      <c r="D43" s="22">
        <v>0</v>
      </c>
      <c r="E43" s="22">
        <f t="shared" si="1"/>
        <v>-3000000</v>
      </c>
      <c r="F43" s="23">
        <f t="shared" si="6"/>
        <v>0</v>
      </c>
      <c r="G43" s="22">
        <v>3000000</v>
      </c>
      <c r="H43" s="22">
        <v>0</v>
      </c>
      <c r="I43" s="22">
        <f t="shared" si="7"/>
        <v>-3000000</v>
      </c>
      <c r="J43" s="24">
        <f t="shared" si="8"/>
        <v>0</v>
      </c>
    </row>
    <row r="44" spans="1:10" x14ac:dyDescent="0.3">
      <c r="A44" s="71" t="s">
        <v>51</v>
      </c>
      <c r="B44" s="47">
        <v>2012</v>
      </c>
      <c r="C44" s="22">
        <v>0</v>
      </c>
      <c r="D44" s="22">
        <v>0</v>
      </c>
      <c r="E44" s="22">
        <f t="shared" si="1"/>
        <v>0</v>
      </c>
      <c r="F44" s="23" t="e">
        <f t="shared" si="6"/>
        <v>#DIV/0!</v>
      </c>
      <c r="G44" s="22">
        <v>0</v>
      </c>
      <c r="H44" s="22">
        <v>0</v>
      </c>
      <c r="I44" s="22">
        <f t="shared" si="7"/>
        <v>0</v>
      </c>
      <c r="J44" s="24" t="e">
        <f t="shared" si="8"/>
        <v>#DIV/0!</v>
      </c>
    </row>
    <row r="45" spans="1:10" x14ac:dyDescent="0.3">
      <c r="A45" s="70" t="s">
        <v>52</v>
      </c>
      <c r="B45" s="72">
        <v>3010</v>
      </c>
      <c r="C45" s="73">
        <f>C46+C47+C48+C49+C50+C51</f>
        <v>10141667</v>
      </c>
      <c r="D45" s="73">
        <f>D46+D47+D48+D49+D50+D51</f>
        <v>3954262.65</v>
      </c>
      <c r="E45" s="22">
        <f t="shared" si="1"/>
        <v>-6187404.3499999996</v>
      </c>
      <c r="F45" s="23">
        <f t="shared" si="6"/>
        <v>38.990263139186091</v>
      </c>
      <c r="G45" s="73">
        <f>G46+G47+G48+G49+G50+G51</f>
        <v>23035000</v>
      </c>
      <c r="H45" s="73">
        <f>H46+H47+H48+H49+H50+H51</f>
        <v>6756208.4800000004</v>
      </c>
      <c r="I45" s="22">
        <f t="shared" si="7"/>
        <v>-16278791.52</v>
      </c>
      <c r="J45" s="24">
        <f t="shared" si="8"/>
        <v>29.330186585630564</v>
      </c>
    </row>
    <row r="46" spans="1:10" x14ac:dyDescent="0.3">
      <c r="A46" s="74" t="s">
        <v>53</v>
      </c>
      <c r="B46" s="64">
        <v>3011</v>
      </c>
      <c r="C46" s="65">
        <v>2500000</v>
      </c>
      <c r="D46" s="65">
        <v>0</v>
      </c>
      <c r="E46" s="22">
        <f t="shared" si="1"/>
        <v>-2500000</v>
      </c>
      <c r="F46" s="23">
        <f t="shared" si="6"/>
        <v>0</v>
      </c>
      <c r="G46" s="66">
        <v>5000000</v>
      </c>
      <c r="H46" s="50">
        <v>0</v>
      </c>
      <c r="I46" s="22">
        <f t="shared" si="7"/>
        <v>-5000000</v>
      </c>
      <c r="J46" s="24">
        <f t="shared" si="8"/>
        <v>0</v>
      </c>
    </row>
    <row r="47" spans="1:10" x14ac:dyDescent="0.3">
      <c r="A47" s="74" t="s">
        <v>54</v>
      </c>
      <c r="B47" s="64">
        <v>3012</v>
      </c>
      <c r="C47" s="65">
        <v>4641667</v>
      </c>
      <c r="D47" s="65">
        <v>3954262.65</v>
      </c>
      <c r="E47" s="22">
        <f t="shared" si="1"/>
        <v>-687404.35000000009</v>
      </c>
      <c r="F47" s="23">
        <f t="shared" si="6"/>
        <v>85.190571620066663</v>
      </c>
      <c r="G47" s="66">
        <v>13925000</v>
      </c>
      <c r="H47" s="50">
        <v>6756208.4800000004</v>
      </c>
      <c r="I47" s="22">
        <f t="shared" si="7"/>
        <v>-7168791.5199999996</v>
      </c>
      <c r="J47" s="24">
        <f t="shared" si="8"/>
        <v>48.518552818671459</v>
      </c>
    </row>
    <row r="48" spans="1:10" x14ac:dyDescent="0.3">
      <c r="A48" s="74" t="s">
        <v>55</v>
      </c>
      <c r="B48" s="64">
        <v>3013</v>
      </c>
      <c r="C48" s="65">
        <v>0</v>
      </c>
      <c r="D48" s="65">
        <v>0</v>
      </c>
      <c r="E48" s="22">
        <f t="shared" si="1"/>
        <v>0</v>
      </c>
      <c r="F48" s="23" t="e">
        <f t="shared" si="6"/>
        <v>#DIV/0!</v>
      </c>
      <c r="G48" s="66">
        <v>1110000</v>
      </c>
      <c r="H48" s="50">
        <v>0</v>
      </c>
      <c r="I48" s="22">
        <f t="shared" si="7"/>
        <v>-1110000</v>
      </c>
      <c r="J48" s="24">
        <f t="shared" si="8"/>
        <v>0</v>
      </c>
    </row>
    <row r="49" spans="1:10" x14ac:dyDescent="0.3">
      <c r="A49" s="74" t="s">
        <v>56</v>
      </c>
      <c r="B49" s="64">
        <v>3014</v>
      </c>
      <c r="C49" s="65"/>
      <c r="D49" s="65"/>
      <c r="E49" s="22">
        <f t="shared" si="1"/>
        <v>0</v>
      </c>
      <c r="F49" s="23" t="e">
        <f t="shared" si="6"/>
        <v>#DIV/0!</v>
      </c>
      <c r="G49" s="66"/>
      <c r="H49" s="50"/>
      <c r="I49" s="22">
        <f t="shared" si="7"/>
        <v>0</v>
      </c>
      <c r="J49" s="24" t="e">
        <f t="shared" si="8"/>
        <v>#DIV/0!</v>
      </c>
    </row>
    <row r="50" spans="1:10" ht="31.5" x14ac:dyDescent="0.3">
      <c r="A50" s="74" t="s">
        <v>57</v>
      </c>
      <c r="B50" s="64">
        <v>3015</v>
      </c>
      <c r="C50" s="65"/>
      <c r="D50" s="65"/>
      <c r="E50" s="22">
        <f t="shared" si="1"/>
        <v>0</v>
      </c>
      <c r="F50" s="23" t="e">
        <f t="shared" si="6"/>
        <v>#DIV/0!</v>
      </c>
      <c r="G50" s="66"/>
      <c r="H50" s="50"/>
      <c r="I50" s="22">
        <f t="shared" si="7"/>
        <v>0</v>
      </c>
      <c r="J50" s="24" t="e">
        <f t="shared" si="8"/>
        <v>#DIV/0!</v>
      </c>
    </row>
    <row r="51" spans="1:10" x14ac:dyDescent="0.3">
      <c r="A51" s="74" t="s">
        <v>58</v>
      </c>
      <c r="B51" s="64">
        <v>3016</v>
      </c>
      <c r="C51" s="65">
        <v>3000000</v>
      </c>
      <c r="D51" s="65"/>
      <c r="E51" s="22">
        <f t="shared" si="1"/>
        <v>-3000000</v>
      </c>
      <c r="F51" s="23">
        <f t="shared" si="6"/>
        <v>0</v>
      </c>
      <c r="G51" s="66">
        <v>3000000</v>
      </c>
      <c r="H51" s="50">
        <v>0</v>
      </c>
      <c r="I51" s="22">
        <f t="shared" si="7"/>
        <v>-3000000</v>
      </c>
      <c r="J51" s="24">
        <f t="shared" si="8"/>
        <v>0</v>
      </c>
    </row>
    <row r="52" spans="1:10" x14ac:dyDescent="0.3">
      <c r="A52" s="116" t="s">
        <v>59</v>
      </c>
      <c r="B52" s="117"/>
      <c r="C52" s="117"/>
      <c r="D52" s="117"/>
      <c r="E52" s="117"/>
      <c r="F52" s="117"/>
      <c r="G52" s="117"/>
      <c r="H52" s="117"/>
      <c r="I52" s="117"/>
      <c r="J52" s="119"/>
    </row>
    <row r="53" spans="1:10" x14ac:dyDescent="0.3">
      <c r="A53" s="75" t="s">
        <v>60</v>
      </c>
      <c r="B53" s="57">
        <v>4010</v>
      </c>
      <c r="C53" s="76">
        <f>C54+C55+C56+C57</f>
        <v>0</v>
      </c>
      <c r="D53" s="76">
        <f>D54+D55+D56+D57</f>
        <v>0</v>
      </c>
      <c r="E53" s="22">
        <f t="shared" si="1"/>
        <v>0</v>
      </c>
      <c r="F53" s="23" t="e">
        <f t="shared" ref="F53:F62" si="9">(D53/C53)*100</f>
        <v>#DIV/0!</v>
      </c>
      <c r="G53" s="76">
        <f>G54+G55+G56+G57</f>
        <v>0</v>
      </c>
      <c r="H53" s="76">
        <f>H54+H55+H56+H57</f>
        <v>0</v>
      </c>
      <c r="I53" s="22">
        <f t="shared" ref="I53:I62" si="10">H53-G53</f>
        <v>0</v>
      </c>
      <c r="J53" s="24" t="e">
        <f t="shared" ref="J53:J62" si="11">(H53/G53)*100</f>
        <v>#DIV/0!</v>
      </c>
    </row>
    <row r="54" spans="1:10" x14ac:dyDescent="0.3">
      <c r="A54" s="63" t="s">
        <v>61</v>
      </c>
      <c r="B54" s="59">
        <v>4011</v>
      </c>
      <c r="C54" s="65"/>
      <c r="D54" s="65"/>
      <c r="E54" s="22">
        <f t="shared" si="1"/>
        <v>0</v>
      </c>
      <c r="F54" s="23" t="e">
        <f t="shared" si="9"/>
        <v>#DIV/0!</v>
      </c>
      <c r="G54" s="66"/>
      <c r="H54" s="50"/>
      <c r="I54" s="22">
        <f t="shared" si="10"/>
        <v>0</v>
      </c>
      <c r="J54" s="24" t="e">
        <f t="shared" si="11"/>
        <v>#DIV/0!</v>
      </c>
    </row>
    <row r="55" spans="1:10" x14ac:dyDescent="0.3">
      <c r="A55" s="63" t="s">
        <v>62</v>
      </c>
      <c r="B55" s="64">
        <v>4012</v>
      </c>
      <c r="C55" s="65"/>
      <c r="D55" s="65"/>
      <c r="E55" s="22">
        <f t="shared" si="1"/>
        <v>0</v>
      </c>
      <c r="F55" s="23" t="e">
        <f t="shared" si="9"/>
        <v>#DIV/0!</v>
      </c>
      <c r="G55" s="66"/>
      <c r="H55" s="50"/>
      <c r="I55" s="22">
        <f t="shared" si="10"/>
        <v>0</v>
      </c>
      <c r="J55" s="24" t="e">
        <f t="shared" si="11"/>
        <v>#DIV/0!</v>
      </c>
    </row>
    <row r="56" spans="1:10" x14ac:dyDescent="0.3">
      <c r="A56" s="63" t="s">
        <v>63</v>
      </c>
      <c r="B56" s="64">
        <v>4013</v>
      </c>
      <c r="C56" s="65"/>
      <c r="D56" s="65"/>
      <c r="E56" s="22">
        <f t="shared" si="1"/>
        <v>0</v>
      </c>
      <c r="F56" s="23" t="e">
        <f t="shared" si="9"/>
        <v>#DIV/0!</v>
      </c>
      <c r="G56" s="66"/>
      <c r="H56" s="50"/>
      <c r="I56" s="22">
        <f t="shared" si="10"/>
        <v>0</v>
      </c>
      <c r="J56" s="24" t="e">
        <f t="shared" si="11"/>
        <v>#DIV/0!</v>
      </c>
    </row>
    <row r="57" spans="1:10" x14ac:dyDescent="0.3">
      <c r="A57" s="63" t="s">
        <v>64</v>
      </c>
      <c r="B57" s="64">
        <v>4020</v>
      </c>
      <c r="C57" s="65"/>
      <c r="D57" s="65"/>
      <c r="E57" s="22">
        <f t="shared" si="1"/>
        <v>0</v>
      </c>
      <c r="F57" s="23" t="e">
        <f t="shared" si="9"/>
        <v>#DIV/0!</v>
      </c>
      <c r="G57" s="66"/>
      <c r="H57" s="50"/>
      <c r="I57" s="22">
        <f t="shared" si="10"/>
        <v>0</v>
      </c>
      <c r="J57" s="24" t="e">
        <f t="shared" si="11"/>
        <v>#DIV/0!</v>
      </c>
    </row>
    <row r="58" spans="1:10" x14ac:dyDescent="0.3">
      <c r="A58" s="68" t="s">
        <v>65</v>
      </c>
      <c r="B58" s="69">
        <v>4030</v>
      </c>
      <c r="C58" s="28">
        <f>C59+C60+C61+C62</f>
        <v>0</v>
      </c>
      <c r="D58" s="28">
        <f>D59+D60+D61+D62</f>
        <v>0</v>
      </c>
      <c r="E58" s="22">
        <f t="shared" si="1"/>
        <v>0</v>
      </c>
      <c r="F58" s="23" t="e">
        <f t="shared" si="9"/>
        <v>#DIV/0!</v>
      </c>
      <c r="G58" s="28">
        <f>G59+G60+G61+G62</f>
        <v>0</v>
      </c>
      <c r="H58" s="28">
        <f>H59+H60+H61+H62</f>
        <v>0</v>
      </c>
      <c r="I58" s="22">
        <f t="shared" si="10"/>
        <v>0</v>
      </c>
      <c r="J58" s="24" t="e">
        <f t="shared" si="11"/>
        <v>#DIV/0!</v>
      </c>
    </row>
    <row r="59" spans="1:10" x14ac:dyDescent="0.3">
      <c r="A59" s="63" t="s">
        <v>61</v>
      </c>
      <c r="B59" s="64">
        <v>4031</v>
      </c>
      <c r="C59" s="65"/>
      <c r="D59" s="65"/>
      <c r="E59" s="22">
        <f t="shared" si="1"/>
        <v>0</v>
      </c>
      <c r="F59" s="23" t="e">
        <f t="shared" si="9"/>
        <v>#DIV/0!</v>
      </c>
      <c r="G59" s="66"/>
      <c r="H59" s="50"/>
      <c r="I59" s="22">
        <f t="shared" si="10"/>
        <v>0</v>
      </c>
      <c r="J59" s="24" t="e">
        <f t="shared" si="11"/>
        <v>#DIV/0!</v>
      </c>
    </row>
    <row r="60" spans="1:10" x14ac:dyDescent="0.3">
      <c r="A60" s="63" t="s">
        <v>62</v>
      </c>
      <c r="B60" s="64">
        <v>4032</v>
      </c>
      <c r="C60" s="65"/>
      <c r="D60" s="65"/>
      <c r="E60" s="22">
        <f t="shared" si="1"/>
        <v>0</v>
      </c>
      <c r="F60" s="23" t="e">
        <f t="shared" si="9"/>
        <v>#DIV/0!</v>
      </c>
      <c r="G60" s="66"/>
      <c r="H60" s="50"/>
      <c r="I60" s="22">
        <f t="shared" si="10"/>
        <v>0</v>
      </c>
      <c r="J60" s="24" t="e">
        <f t="shared" si="11"/>
        <v>#DIV/0!</v>
      </c>
    </row>
    <row r="61" spans="1:10" x14ac:dyDescent="0.3">
      <c r="A61" s="63" t="s">
        <v>63</v>
      </c>
      <c r="B61" s="64">
        <v>4033</v>
      </c>
      <c r="C61" s="65"/>
      <c r="D61" s="65"/>
      <c r="E61" s="22">
        <f t="shared" si="1"/>
        <v>0</v>
      </c>
      <c r="F61" s="23" t="e">
        <f t="shared" si="9"/>
        <v>#DIV/0!</v>
      </c>
      <c r="G61" s="66"/>
      <c r="H61" s="50"/>
      <c r="I61" s="22">
        <f t="shared" si="10"/>
        <v>0</v>
      </c>
      <c r="J61" s="24" t="e">
        <f t="shared" si="11"/>
        <v>#DIV/0!</v>
      </c>
    </row>
    <row r="62" spans="1:10" x14ac:dyDescent="0.3">
      <c r="A62" s="67" t="s">
        <v>66</v>
      </c>
      <c r="B62" s="64">
        <v>4040</v>
      </c>
      <c r="C62" s="65"/>
      <c r="D62" s="65"/>
      <c r="E62" s="22">
        <f t="shared" si="1"/>
        <v>0</v>
      </c>
      <c r="F62" s="23" t="e">
        <f t="shared" si="9"/>
        <v>#DIV/0!</v>
      </c>
      <c r="G62" s="66"/>
      <c r="H62" s="50"/>
      <c r="I62" s="22">
        <f t="shared" si="10"/>
        <v>0</v>
      </c>
      <c r="J62" s="24" t="e">
        <f t="shared" si="11"/>
        <v>#DIV/0!</v>
      </c>
    </row>
    <row r="63" spans="1:10" x14ac:dyDescent="0.3">
      <c r="A63" s="120" t="s">
        <v>67</v>
      </c>
      <c r="B63" s="121"/>
      <c r="C63" s="121"/>
      <c r="D63" s="121"/>
      <c r="E63" s="121"/>
      <c r="F63" s="121"/>
      <c r="G63" s="121"/>
      <c r="H63" s="121"/>
      <c r="I63" s="121"/>
      <c r="J63" s="122"/>
    </row>
    <row r="64" spans="1:10" x14ac:dyDescent="0.3">
      <c r="A64" s="77" t="s">
        <v>68</v>
      </c>
      <c r="B64" s="57">
        <v>5010</v>
      </c>
      <c r="C64" s="22">
        <f>C39-C40</f>
        <v>0</v>
      </c>
      <c r="D64" s="22">
        <f>D39-D40</f>
        <v>3979207.9099999964</v>
      </c>
      <c r="E64" s="22">
        <f t="shared" si="1"/>
        <v>3979207.9099999964</v>
      </c>
      <c r="F64" s="23" t="e">
        <f>(D64/C64)*100</f>
        <v>#DIV/0!</v>
      </c>
      <c r="G64" s="22">
        <f>G39-G40</f>
        <v>0</v>
      </c>
      <c r="H64" s="22">
        <f>H39-H40</f>
        <v>3276.0799999833107</v>
      </c>
      <c r="I64" s="22">
        <f>H64-G64</f>
        <v>3276.0799999833107</v>
      </c>
      <c r="J64" s="24" t="e">
        <f>(H64/G64)*100</f>
        <v>#DIV/0!</v>
      </c>
    </row>
    <row r="65" spans="1:10" x14ac:dyDescent="0.3">
      <c r="A65" s="78" t="s">
        <v>69</v>
      </c>
      <c r="B65" s="47">
        <v>5011</v>
      </c>
      <c r="C65" s="22">
        <f>C64-C66</f>
        <v>0</v>
      </c>
      <c r="D65" s="22">
        <f>D64-D66</f>
        <v>3979207.9099999964</v>
      </c>
      <c r="E65" s="22">
        <f t="shared" si="1"/>
        <v>3979207.9099999964</v>
      </c>
      <c r="F65" s="23" t="e">
        <f>(D65/C65)*100</f>
        <v>#DIV/0!</v>
      </c>
      <c r="G65" s="22">
        <f>G64-G66</f>
        <v>0</v>
      </c>
      <c r="H65" s="22">
        <f>H64-H66</f>
        <v>3276.0799999833107</v>
      </c>
      <c r="I65" s="22">
        <f>H65-G65</f>
        <v>3276.0799999833107</v>
      </c>
      <c r="J65" s="24" t="e">
        <f>(H65/G65)*100</f>
        <v>#DIV/0!</v>
      </c>
    </row>
    <row r="66" spans="1:10" x14ac:dyDescent="0.3">
      <c r="A66" s="79" t="s">
        <v>70</v>
      </c>
      <c r="B66" s="47">
        <v>5012</v>
      </c>
      <c r="C66" s="22"/>
      <c r="D66" s="22"/>
      <c r="E66" s="22"/>
      <c r="F66" s="23" t="e">
        <f>(D66/C66)*100</f>
        <v>#DIV/0!</v>
      </c>
      <c r="G66" s="22"/>
      <c r="H66" s="80"/>
      <c r="I66" s="80"/>
      <c r="J66" s="24" t="e">
        <f>(H66/G66)*100</f>
        <v>#DIV/0!</v>
      </c>
    </row>
    <row r="67" spans="1:10" x14ac:dyDescent="0.3">
      <c r="A67" s="116" t="s">
        <v>71</v>
      </c>
      <c r="B67" s="117"/>
      <c r="C67" s="117"/>
      <c r="D67" s="117"/>
      <c r="E67" s="117"/>
      <c r="F67" s="117"/>
      <c r="G67" s="117"/>
      <c r="H67" s="117"/>
      <c r="I67" s="117"/>
      <c r="J67" s="118"/>
    </row>
    <row r="68" spans="1:10" x14ac:dyDescent="0.3">
      <c r="A68" s="70" t="s">
        <v>72</v>
      </c>
      <c r="B68" s="57">
        <v>6010</v>
      </c>
      <c r="C68" s="22">
        <f>C69+C70+C71+C72+C73+C74</f>
        <v>32229706</v>
      </c>
      <c r="D68" s="22">
        <f>D69+D70+D71+D72+D73+D74</f>
        <v>25078736.960000001</v>
      </c>
      <c r="E68" s="22">
        <f t="shared" ref="E68:E74" si="12">D68-C68</f>
        <v>-7150969.0399999991</v>
      </c>
      <c r="F68" s="23">
        <f t="shared" ref="F68:F74" si="13">(D68/C68)*100</f>
        <v>77.812490625884095</v>
      </c>
      <c r="G68" s="22">
        <f>G69+G70+G71+G72+G73+G74</f>
        <v>96689118</v>
      </c>
      <c r="H68" s="22">
        <f>H69+H70+H71+H72+H73+H74</f>
        <v>75596246.579999998</v>
      </c>
      <c r="I68" s="22">
        <f t="shared" ref="I68:I74" si="14">H68-G68</f>
        <v>-21092871.420000002</v>
      </c>
      <c r="J68" s="24">
        <f t="shared" ref="J68:J74" si="15">(H68/G68)*100</f>
        <v>78.184854866501112</v>
      </c>
    </row>
    <row r="69" spans="1:10" x14ac:dyDescent="0.3">
      <c r="A69" s="81" t="s">
        <v>73</v>
      </c>
      <c r="B69" s="59">
        <v>6011</v>
      </c>
      <c r="C69" s="60">
        <v>10480880</v>
      </c>
      <c r="D69" s="60">
        <v>330841.53999999998</v>
      </c>
      <c r="E69" s="22">
        <f t="shared" si="12"/>
        <v>-10150038.460000001</v>
      </c>
      <c r="F69" s="23">
        <f t="shared" si="13"/>
        <v>3.1566198639808869</v>
      </c>
      <c r="G69" s="61">
        <v>31442640</v>
      </c>
      <c r="H69" s="61">
        <v>264945</v>
      </c>
      <c r="I69" s="22">
        <f t="shared" si="14"/>
        <v>-31177695</v>
      </c>
      <c r="J69" s="24">
        <f t="shared" si="15"/>
        <v>0.84262962651991058</v>
      </c>
    </row>
    <row r="70" spans="1:10" x14ac:dyDescent="0.3">
      <c r="A70" s="82" t="s">
        <v>74</v>
      </c>
      <c r="B70" s="59">
        <v>6012</v>
      </c>
      <c r="C70" s="65">
        <v>786066</v>
      </c>
      <c r="D70" s="65">
        <v>903700.47</v>
      </c>
      <c r="E70" s="22">
        <f t="shared" si="12"/>
        <v>117634.46999999997</v>
      </c>
      <c r="F70" s="23">
        <f t="shared" si="13"/>
        <v>114.96496095747686</v>
      </c>
      <c r="G70" s="61">
        <v>2358198</v>
      </c>
      <c r="H70" s="61">
        <v>2755592.6</v>
      </c>
      <c r="I70" s="22">
        <f t="shared" si="14"/>
        <v>397394.60000000009</v>
      </c>
      <c r="J70" s="24">
        <f t="shared" si="15"/>
        <v>116.85162144993761</v>
      </c>
    </row>
    <row r="71" spans="1:10" x14ac:dyDescent="0.3">
      <c r="A71" s="82" t="s">
        <v>75</v>
      </c>
      <c r="B71" s="59">
        <v>6013</v>
      </c>
      <c r="C71" s="65">
        <v>1000</v>
      </c>
      <c r="D71" s="65">
        <v>9725.4599999999991</v>
      </c>
      <c r="E71" s="22">
        <f t="shared" si="12"/>
        <v>8725.4599999999991</v>
      </c>
      <c r="F71" s="23">
        <f t="shared" si="13"/>
        <v>972.54600000000005</v>
      </c>
      <c r="G71" s="61">
        <v>3000</v>
      </c>
      <c r="H71" s="61">
        <v>24594.880000000001</v>
      </c>
      <c r="I71" s="22">
        <f t="shared" si="14"/>
        <v>21594.880000000001</v>
      </c>
      <c r="J71" s="24">
        <f t="shared" si="15"/>
        <v>819.82933333333335</v>
      </c>
    </row>
    <row r="72" spans="1:10" x14ac:dyDescent="0.3">
      <c r="A72" s="82" t="s">
        <v>76</v>
      </c>
      <c r="B72" s="59">
        <v>6014</v>
      </c>
      <c r="C72" s="65">
        <v>9432792</v>
      </c>
      <c r="D72" s="65">
        <v>10873317.33</v>
      </c>
      <c r="E72" s="22">
        <f t="shared" si="12"/>
        <v>1440525.33</v>
      </c>
      <c r="F72" s="23">
        <f t="shared" si="13"/>
        <v>115.27146289242889</v>
      </c>
      <c r="G72" s="61">
        <v>28298376</v>
      </c>
      <c r="H72" s="61">
        <v>33052249.82</v>
      </c>
      <c r="I72" s="22">
        <f t="shared" si="14"/>
        <v>4753873.82</v>
      </c>
      <c r="J72" s="24">
        <f t="shared" si="15"/>
        <v>116.79910472600972</v>
      </c>
    </row>
    <row r="73" spans="1:10" ht="31.5" x14ac:dyDescent="0.3">
      <c r="A73" s="83" t="s">
        <v>77</v>
      </c>
      <c r="B73" s="59">
        <v>6015</v>
      </c>
      <c r="C73" s="84">
        <v>11528968</v>
      </c>
      <c r="D73" s="84">
        <v>12961152.16</v>
      </c>
      <c r="E73" s="22">
        <f t="shared" si="12"/>
        <v>1432184.1600000001</v>
      </c>
      <c r="F73" s="23">
        <f t="shared" si="13"/>
        <v>112.42248360824662</v>
      </c>
      <c r="G73" s="61">
        <v>34586904</v>
      </c>
      <c r="H73" s="61">
        <v>39498864.280000001</v>
      </c>
      <c r="I73" s="22">
        <f t="shared" si="14"/>
        <v>4911960.2800000012</v>
      </c>
      <c r="J73" s="24">
        <f t="shared" si="15"/>
        <v>114.20179233157151</v>
      </c>
    </row>
    <row r="74" spans="1:10" x14ac:dyDescent="0.3">
      <c r="A74" s="85" t="s">
        <v>78</v>
      </c>
      <c r="B74" s="59">
        <v>6016</v>
      </c>
      <c r="C74" s="48">
        <v>0</v>
      </c>
      <c r="D74" s="48">
        <v>0</v>
      </c>
      <c r="E74" s="22">
        <f t="shared" si="12"/>
        <v>0</v>
      </c>
      <c r="F74" s="23" t="e">
        <f t="shared" si="13"/>
        <v>#DIV/0!</v>
      </c>
      <c r="G74" s="48">
        <v>0</v>
      </c>
      <c r="H74" s="50">
        <v>0</v>
      </c>
      <c r="I74" s="22">
        <f t="shared" si="14"/>
        <v>0</v>
      </c>
      <c r="J74" s="24" t="e">
        <f t="shared" si="15"/>
        <v>#DIV/0!</v>
      </c>
    </row>
    <row r="75" spans="1:10" x14ac:dyDescent="0.3">
      <c r="A75" s="123" t="s">
        <v>79</v>
      </c>
      <c r="B75" s="124"/>
      <c r="C75" s="124"/>
      <c r="D75" s="124"/>
      <c r="E75" s="124"/>
      <c r="F75" s="124"/>
      <c r="G75" s="124"/>
      <c r="H75" s="124"/>
      <c r="I75" s="124"/>
      <c r="J75" s="125"/>
    </row>
    <row r="76" spans="1:10" x14ac:dyDescent="0.3">
      <c r="A76" s="71" t="s">
        <v>80</v>
      </c>
      <c r="B76" s="59">
        <v>7010</v>
      </c>
      <c r="C76" s="86"/>
      <c r="D76" s="86"/>
      <c r="E76" s="86"/>
      <c r="F76" s="86"/>
      <c r="G76" s="101">
        <v>1568.5</v>
      </c>
      <c r="H76" s="101">
        <v>1568.5</v>
      </c>
      <c r="I76" s="101">
        <v>1568.5</v>
      </c>
      <c r="J76" s="86"/>
    </row>
    <row r="77" spans="1:10" x14ac:dyDescent="0.3">
      <c r="A77" s="71"/>
      <c r="B77" s="59"/>
      <c r="C77" s="86"/>
      <c r="D77" s="86"/>
      <c r="E77" s="86"/>
      <c r="F77" s="86"/>
      <c r="G77" s="87" t="s">
        <v>81</v>
      </c>
      <c r="H77" s="87" t="s">
        <v>82</v>
      </c>
      <c r="I77" s="87" t="s">
        <v>83</v>
      </c>
      <c r="J77" s="87" t="s">
        <v>84</v>
      </c>
    </row>
    <row r="78" spans="1:10" x14ac:dyDescent="0.3">
      <c r="A78" s="71" t="s">
        <v>85</v>
      </c>
      <c r="B78" s="64">
        <v>7011</v>
      </c>
      <c r="C78" s="65"/>
      <c r="D78" s="65"/>
      <c r="E78" s="65"/>
      <c r="F78" s="65"/>
      <c r="G78" s="65"/>
      <c r="H78" s="65"/>
      <c r="I78" s="65"/>
      <c r="J78" s="60"/>
    </row>
    <row r="79" spans="1:10" x14ac:dyDescent="0.3">
      <c r="A79" s="71" t="s">
        <v>86</v>
      </c>
      <c r="B79" s="64">
        <v>7012</v>
      </c>
      <c r="C79" s="65"/>
      <c r="D79" s="65"/>
      <c r="E79" s="65"/>
      <c r="F79" s="65"/>
      <c r="G79" s="66"/>
      <c r="H79" s="50"/>
      <c r="I79" s="50"/>
      <c r="J79" s="50"/>
    </row>
    <row r="80" spans="1:10" x14ac:dyDescent="0.3">
      <c r="A80" s="71" t="s">
        <v>87</v>
      </c>
      <c r="B80" s="64">
        <v>7013</v>
      </c>
      <c r="C80" s="65"/>
      <c r="D80" s="65"/>
      <c r="E80" s="65"/>
      <c r="F80" s="65"/>
      <c r="G80" s="66"/>
      <c r="H80" s="50"/>
      <c r="I80" s="50"/>
      <c r="J80" s="50"/>
    </row>
    <row r="81" spans="1:10" x14ac:dyDescent="0.3">
      <c r="A81" s="71" t="s">
        <v>88</v>
      </c>
      <c r="B81" s="88">
        <v>7016</v>
      </c>
      <c r="C81" s="84"/>
      <c r="D81" s="84"/>
      <c r="E81" s="84"/>
      <c r="F81" s="84"/>
      <c r="G81" s="32"/>
      <c r="H81" s="33"/>
      <c r="I81" s="33"/>
      <c r="J81" s="33"/>
    </row>
    <row r="82" spans="1:10" x14ac:dyDescent="0.3">
      <c r="A82" s="71" t="s">
        <v>89</v>
      </c>
      <c r="B82" s="47">
        <v>7020</v>
      </c>
      <c r="C82" s="22"/>
      <c r="D82" s="22"/>
      <c r="E82" s="22"/>
      <c r="F82" s="22"/>
      <c r="G82" s="22"/>
      <c r="H82" s="80"/>
      <c r="I82" s="80"/>
      <c r="J82" s="80"/>
    </row>
    <row r="83" spans="1:10" x14ac:dyDescent="0.3">
      <c r="A83" s="89" t="s">
        <v>98</v>
      </c>
      <c r="B83" s="90"/>
      <c r="C83" s="91"/>
      <c r="D83" s="90"/>
      <c r="E83" s="92"/>
      <c r="F83" s="126" t="s">
        <v>99</v>
      </c>
      <c r="G83" s="126"/>
      <c r="H83" s="93"/>
      <c r="I83" s="94"/>
      <c r="J83" s="94"/>
    </row>
    <row r="84" spans="1:10" x14ac:dyDescent="0.3">
      <c r="A84" s="95"/>
      <c r="B84" s="96"/>
      <c r="C84" s="97" t="s">
        <v>90</v>
      </c>
      <c r="D84" s="97"/>
      <c r="E84" s="127" t="s">
        <v>91</v>
      </c>
      <c r="F84" s="127"/>
      <c r="G84" s="127"/>
    </row>
    <row r="85" spans="1:10" x14ac:dyDescent="0.3">
      <c r="A85" s="95" t="s">
        <v>94</v>
      </c>
      <c r="B85" s="96"/>
      <c r="C85" s="98"/>
      <c r="D85" s="96"/>
      <c r="E85" s="96"/>
      <c r="F85" s="128" t="s">
        <v>95</v>
      </c>
      <c r="G85" s="128"/>
    </row>
  </sheetData>
  <mergeCells count="19">
    <mergeCell ref="A75:J75"/>
    <mergeCell ref="F83:G83"/>
    <mergeCell ref="E84:G84"/>
    <mergeCell ref="F85:G85"/>
    <mergeCell ref="A11:J11"/>
    <mergeCell ref="A27:J27"/>
    <mergeCell ref="A41:J41"/>
    <mergeCell ref="A52:J52"/>
    <mergeCell ref="A63:J63"/>
    <mergeCell ref="A67:J67"/>
    <mergeCell ref="E2:J2"/>
    <mergeCell ref="A3:J3"/>
    <mergeCell ref="A4:J4"/>
    <mergeCell ref="A5:J5"/>
    <mergeCell ref="A6:J6"/>
    <mergeCell ref="A8:A9"/>
    <mergeCell ref="B8:B9"/>
    <mergeCell ref="C8:F8"/>
    <mergeCell ref="G8:J8"/>
  </mergeCells>
  <phoneticPr fontId="0" type="noConversion"/>
  <pageMargins left="0.35433070866141736" right="0.35433070866141736" top="0.78740157480314965" bottom="0.59055118110236227" header="0.51181102362204722" footer="0.51181102362204722"/>
  <pageSetup paperSize="9" scale="6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2022-05-03T08:06:17Z</cp:lastPrinted>
  <dcterms:created xsi:type="dcterms:W3CDTF">1996-10-08T23:32:33Z</dcterms:created>
  <dcterms:modified xsi:type="dcterms:W3CDTF">2022-11-17T07:31:17Z</dcterms:modified>
</cp:coreProperties>
</file>