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H25" i="2" l="1"/>
  <c r="H33" i="2" l="1"/>
  <c r="H30" i="2"/>
  <c r="H32" i="2"/>
  <c r="E73" i="2" l="1"/>
  <c r="J74" i="2" l="1"/>
  <c r="I74" i="2"/>
  <c r="F74" i="2"/>
  <c r="E74" i="2"/>
  <c r="J73" i="2"/>
  <c r="F72" i="2"/>
  <c r="E72" i="2"/>
  <c r="I71" i="2"/>
  <c r="F71" i="2"/>
  <c r="E71" i="2"/>
  <c r="J70" i="2"/>
  <c r="F70" i="2"/>
  <c r="E70" i="2"/>
  <c r="J69" i="2"/>
  <c r="I69" i="2"/>
  <c r="F69" i="2"/>
  <c r="E69" i="2"/>
  <c r="D68" i="2"/>
  <c r="C68" i="2"/>
  <c r="J66" i="2"/>
  <c r="F66" i="2"/>
  <c r="J62" i="2"/>
  <c r="I62" i="2"/>
  <c r="F62" i="2"/>
  <c r="E62" i="2"/>
  <c r="J61" i="2"/>
  <c r="I61" i="2"/>
  <c r="F61" i="2"/>
  <c r="E61" i="2"/>
  <c r="J60" i="2"/>
  <c r="I60" i="2"/>
  <c r="F60" i="2"/>
  <c r="E60" i="2"/>
  <c r="J59" i="2"/>
  <c r="I59" i="2"/>
  <c r="F59" i="2"/>
  <c r="E59" i="2"/>
  <c r="H58" i="2"/>
  <c r="G58" i="2"/>
  <c r="D58" i="2"/>
  <c r="F58" i="2" s="1"/>
  <c r="C58" i="2"/>
  <c r="J57" i="2"/>
  <c r="I57" i="2"/>
  <c r="F57" i="2"/>
  <c r="E57" i="2"/>
  <c r="J56" i="2"/>
  <c r="I56" i="2"/>
  <c r="F56" i="2"/>
  <c r="E56" i="2"/>
  <c r="J55" i="2"/>
  <c r="I55" i="2"/>
  <c r="F55" i="2"/>
  <c r="E55" i="2"/>
  <c r="J54" i="2"/>
  <c r="I54" i="2"/>
  <c r="F54" i="2"/>
  <c r="E54" i="2"/>
  <c r="H53" i="2"/>
  <c r="G53" i="2"/>
  <c r="D53" i="2"/>
  <c r="C53" i="2"/>
  <c r="J51" i="2"/>
  <c r="I51" i="2"/>
  <c r="F51" i="2"/>
  <c r="E51" i="2"/>
  <c r="J50" i="2"/>
  <c r="I50" i="2"/>
  <c r="F50" i="2"/>
  <c r="E50" i="2"/>
  <c r="J49" i="2"/>
  <c r="I49" i="2"/>
  <c r="F49" i="2"/>
  <c r="E49" i="2"/>
  <c r="J48" i="2"/>
  <c r="I48" i="2"/>
  <c r="F48" i="2"/>
  <c r="E48" i="2"/>
  <c r="J47" i="2"/>
  <c r="I47" i="2"/>
  <c r="F47" i="2"/>
  <c r="E47" i="2"/>
  <c r="J46" i="2"/>
  <c r="I46" i="2"/>
  <c r="F46" i="2"/>
  <c r="E46" i="2"/>
  <c r="H45" i="2"/>
  <c r="H40" i="2" s="1"/>
  <c r="G45" i="2"/>
  <c r="D45" i="2"/>
  <c r="C45" i="2"/>
  <c r="C40" i="2" s="1"/>
  <c r="J44" i="2"/>
  <c r="I44" i="2"/>
  <c r="F44" i="2"/>
  <c r="E44" i="2"/>
  <c r="J43" i="2"/>
  <c r="I43" i="2"/>
  <c r="F43" i="2"/>
  <c r="E43" i="2"/>
  <c r="H42" i="2"/>
  <c r="G42" i="2"/>
  <c r="D42" i="2"/>
  <c r="C42" i="2"/>
  <c r="F38" i="2"/>
  <c r="E38" i="2"/>
  <c r="F37" i="2"/>
  <c r="E37" i="2"/>
  <c r="I36" i="2"/>
  <c r="F36" i="2"/>
  <c r="E36" i="2"/>
  <c r="F35" i="2"/>
  <c r="E35" i="2"/>
  <c r="I34" i="2"/>
  <c r="F34" i="2"/>
  <c r="E34" i="2"/>
  <c r="F33" i="2"/>
  <c r="F32" i="2"/>
  <c r="I31" i="2"/>
  <c r="F31" i="2"/>
  <c r="E31" i="2"/>
  <c r="F30" i="2"/>
  <c r="E30" i="2"/>
  <c r="F29" i="2"/>
  <c r="E29" i="2"/>
  <c r="F26" i="2"/>
  <c r="F25" i="2"/>
  <c r="E25" i="2"/>
  <c r="F24" i="2"/>
  <c r="E24" i="2"/>
  <c r="F23" i="2"/>
  <c r="E23" i="2"/>
  <c r="F22" i="2"/>
  <c r="E22" i="2"/>
  <c r="F21" i="2"/>
  <c r="E21" i="2"/>
  <c r="F20" i="2"/>
  <c r="E20" i="2"/>
  <c r="I19" i="2"/>
  <c r="J19" i="2"/>
  <c r="F19" i="2"/>
  <c r="E19" i="2"/>
  <c r="C17" i="2"/>
  <c r="G15" i="2"/>
  <c r="F16" i="2"/>
  <c r="C15" i="2"/>
  <c r="I14" i="2"/>
  <c r="F14" i="2"/>
  <c r="E14" i="2"/>
  <c r="G12" i="2"/>
  <c r="F13" i="2"/>
  <c r="E13" i="2"/>
  <c r="D12" i="2"/>
  <c r="C12" i="2"/>
  <c r="J53" i="2" l="1"/>
  <c r="J58" i="2"/>
  <c r="E53" i="2"/>
  <c r="I53" i="2"/>
  <c r="E58" i="2"/>
  <c r="I58" i="2"/>
  <c r="J42" i="2"/>
  <c r="F53" i="2"/>
  <c r="F42" i="2"/>
  <c r="I42" i="2"/>
  <c r="F45" i="2"/>
  <c r="E42" i="2"/>
  <c r="J45" i="2"/>
  <c r="D40" i="2"/>
  <c r="E40" i="2" s="1"/>
  <c r="E45" i="2"/>
  <c r="I45" i="2"/>
  <c r="J30" i="2"/>
  <c r="J29" i="2"/>
  <c r="G17" i="2"/>
  <c r="G39" i="2" s="1"/>
  <c r="J20" i="2"/>
  <c r="H68" i="2"/>
  <c r="J71" i="2"/>
  <c r="I29" i="2"/>
  <c r="I21" i="2"/>
  <c r="I23" i="2"/>
  <c r="I25" i="2"/>
  <c r="J14" i="2"/>
  <c r="F68" i="2"/>
  <c r="J72" i="2"/>
  <c r="G68" i="2"/>
  <c r="J31" i="2"/>
  <c r="J34" i="2"/>
  <c r="J35" i="2"/>
  <c r="G40" i="2"/>
  <c r="J36" i="2"/>
  <c r="J37" i="2"/>
  <c r="J21" i="2"/>
  <c r="J22" i="2"/>
  <c r="C39" i="2"/>
  <c r="C64" i="2" s="1"/>
  <c r="C65" i="2" s="1"/>
  <c r="J23" i="2"/>
  <c r="J24" i="2"/>
  <c r="J25" i="2"/>
  <c r="F12" i="2"/>
  <c r="J13" i="2"/>
  <c r="J38" i="2"/>
  <c r="I38" i="2"/>
  <c r="J18" i="2"/>
  <c r="I18" i="2"/>
  <c r="I13" i="2"/>
  <c r="D17" i="2"/>
  <c r="E18" i="2"/>
  <c r="I20" i="2"/>
  <c r="I22" i="2"/>
  <c r="I24" i="2"/>
  <c r="E28" i="2"/>
  <c r="I30" i="2"/>
  <c r="E33" i="2"/>
  <c r="I35" i="2"/>
  <c r="I37" i="2"/>
  <c r="H12" i="2"/>
  <c r="D15" i="2"/>
  <c r="E16" i="2"/>
  <c r="F18" i="2"/>
  <c r="E26" i="2"/>
  <c r="F28" i="2"/>
  <c r="E32" i="2"/>
  <c r="E68" i="2"/>
  <c r="I70" i="2"/>
  <c r="I72" i="2"/>
  <c r="I73" i="2"/>
  <c r="E12" i="2"/>
  <c r="F40" i="2" l="1"/>
  <c r="J68" i="2"/>
  <c r="D39" i="2"/>
  <c r="F39" i="2" s="1"/>
  <c r="I68" i="2"/>
  <c r="G64" i="2"/>
  <c r="G65" i="2" s="1"/>
  <c r="I12" i="2"/>
  <c r="J12" i="2"/>
  <c r="J26" i="2"/>
  <c r="I26" i="2"/>
  <c r="F17" i="2"/>
  <c r="E17" i="2"/>
  <c r="J16" i="2"/>
  <c r="I16" i="2"/>
  <c r="H15" i="2"/>
  <c r="J28" i="2"/>
  <c r="I28" i="2"/>
  <c r="J33" i="2"/>
  <c r="I33" i="2"/>
  <c r="J32" i="2"/>
  <c r="I32" i="2"/>
  <c r="E15" i="2"/>
  <c r="F15" i="2"/>
  <c r="H17" i="2"/>
  <c r="E39" i="2" l="1"/>
  <c r="D64" i="2"/>
  <c r="E64" i="2" s="1"/>
  <c r="J17" i="2"/>
  <c r="I17" i="2"/>
  <c r="J40" i="2"/>
  <c r="I40" i="2"/>
  <c r="I15" i="2"/>
  <c r="J15" i="2"/>
  <c r="H39" i="2"/>
  <c r="D65" i="2" l="1"/>
  <c r="E65" i="2" s="1"/>
  <c r="F64" i="2"/>
  <c r="H64" i="2"/>
  <c r="J39" i="2"/>
  <c r="I39" i="2"/>
  <c r="F65" i="2" l="1"/>
  <c r="H65" i="2"/>
  <c r="I64" i="2"/>
  <c r="J64" i="2"/>
  <c r="I65" i="2" l="1"/>
  <c r="J65" i="2"/>
</calcChain>
</file>

<file path=xl/sharedStrings.xml><?xml version="1.0" encoding="utf-8"?>
<sst xmlns="http://schemas.openxmlformats.org/spreadsheetml/2006/main" count="108" uniqueCount="101">
  <si>
    <t>до Порядку складання фінансового плану комунальним некомерційним підприємством та контролю за його виконанням</t>
  </si>
  <si>
    <t>(назва підприємства)</t>
  </si>
  <si>
    <t>грн.</t>
  </si>
  <si>
    <t>Показники </t>
  </si>
  <si>
    <t>Код рядка</t>
  </si>
  <si>
    <t>1 </t>
  </si>
  <si>
    <t>2 </t>
  </si>
  <si>
    <t>Доходи</t>
  </si>
  <si>
    <t>1010</t>
  </si>
  <si>
    <t>1011</t>
  </si>
  <si>
    <t>1012</t>
  </si>
  <si>
    <t>1020</t>
  </si>
  <si>
    <t xml:space="preserve">Дохід з місцевого бюджету </t>
  </si>
  <si>
    <t>1021</t>
  </si>
  <si>
    <t xml:space="preserve">   кошти, що отримуються підприємством на окремі доручення (кошти від депутатів міської, обласної, державної ради)</t>
  </si>
  <si>
    <t xml:space="preserve">   плата за послуги, що надаються згідно з основною діяльністю (платні послуги)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</si>
  <si>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</si>
  <si>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</si>
  <si>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</si>
  <si>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</si>
  <si>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</si>
  <si>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</si>
  <si>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</si>
  <si>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</si>
  <si>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</si>
  <si>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</si>
  <si>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</si>
  <si>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</si>
  <si>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</si>
  <si>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</si>
  <si>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</si>
  <si>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</si>
  <si>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</si>
  <si>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</si>
  <si>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</si>
  <si>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</si>
  <si>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>дохід з інших джерел по капітальних видатках</t>
  </si>
  <si>
    <t>Видатки від інвестиційної діяльності, у т.ч.:</t>
  </si>
  <si>
    <t>капітальне будівництво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</si>
  <si>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</si>
  <si>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</si>
  <si>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</si>
  <si>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</si>
  <si>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</si>
  <si>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</si>
  <si>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</si>
  <si>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</si>
  <si>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</si>
  <si>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</si>
  <si>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</si>
  <si>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</si>
  <si>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</si>
  <si>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</si>
  <si>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</si>
  <si>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</si>
  <si>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</si>
  <si>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</si>
  <si>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</si>
  <si>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</si>
  <si>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</si>
  <si>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</si>
  <si>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</si>
  <si>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Штатна чисельність працівників</t>
  </si>
  <si>
    <t>на 01.04</t>
  </si>
  <si>
    <t>на 01.07</t>
  </si>
  <si>
    <t>на 01.10</t>
  </si>
  <si>
    <t>на 01.01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</si>
  <si>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</si>
  <si>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</si>
  <si>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</si>
  <si>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</si>
  <si>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</si>
  <si>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Генеральний директор</t>
  </si>
  <si>
    <t>(підпис)</t>
  </si>
  <si>
    <t xml:space="preserve">                  (П.І.Б.)</t>
  </si>
  <si>
    <t>Заступник генерального директора</t>
  </si>
  <si>
    <t>Додаток 2</t>
  </si>
  <si>
    <t>ЗВІТ ПРО ВИКОНАННЯ ФІНАНСОВОГО ПЛАНУ</t>
  </si>
  <si>
    <t xml:space="preserve"> комунального некомерційного підприємства "Міська клінічна лікарня №16" Дніпровської міської ради</t>
  </si>
  <si>
    <t>Звітний період наростаючим підсумком з початку року</t>
  </si>
  <si>
    <t>план</t>
  </si>
  <si>
    <t>факт</t>
  </si>
  <si>
    <t>відхилення, +/-</t>
  </si>
  <si>
    <t>відхилення, %</t>
  </si>
  <si>
    <t>Дохід (виручка) від реалізації продукції (товарів, робіт, послуг), у т.ч.:</t>
  </si>
  <si>
    <t xml:space="preserve">   доходи надавача за програмою медичних гарантій від НСЗУ</t>
  </si>
  <si>
    <t xml:space="preserve">   медична субвенція та інши субвенції</t>
  </si>
  <si>
    <t>Дохід (виручка) за рахунок коштів бюджету міста</t>
  </si>
  <si>
    <t>Інші доходи, у т.ч.:</t>
  </si>
  <si>
    <t xml:space="preserve">   благодійні внески, гранти та дарунки </t>
  </si>
  <si>
    <t>Інші надходження (дохід від амортизації)</t>
  </si>
  <si>
    <t>Інші надходження (дохід) (% від залишку коштів на рахунках в банку)</t>
  </si>
  <si>
    <t>доходи з місцевого бюджету цільового фінансування по капітальних видатках</t>
  </si>
  <si>
    <t>основні засоби</t>
  </si>
  <si>
    <t>інші необоротни матеріальни активи</t>
  </si>
  <si>
    <t>нематеріальні активи</t>
  </si>
  <si>
    <t>Олег ХАСІЛЄВ</t>
  </si>
  <si>
    <t>Анастасія РАТУШНА</t>
  </si>
  <si>
    <t>за IV квартал 2023 рік</t>
  </si>
  <si>
    <t>Звітний період за IV  квартал 2023 р.</t>
  </si>
  <si>
    <t>20016973,89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</si>
</sst>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3.5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10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/>
    </xf>
    <xf numFmtId="0" fontId="3" fillId="2" borderId="6" xfId="0" applyFont="1" applyFill="1" applyBorder="1" applyAlignment="1">
      <alignment horizontal="justify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justify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/>
      <protection locked="0"/>
    </xf>
    <xf numFmtId="0" fontId="8" fillId="0" borderId="6" xfId="0" applyFont="1" applyFill="1" applyBorder="1" applyAlignment="1">
      <alignment horizontal="justify" vertical="center" wrapText="1"/>
    </xf>
    <xf numFmtId="0" fontId="8" fillId="0" borderId="14" xfId="0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 wrapText="1"/>
      <protection locked="0"/>
    </xf>
    <xf numFmtId="0" fontId="8" fillId="2" borderId="6" xfId="0" applyFont="1" applyFill="1" applyBorder="1" applyAlignment="1" applyProtection="1">
      <alignment horizontal="justify" vertical="center" wrapText="1"/>
      <protection locked="0"/>
    </xf>
    <xf numFmtId="0" fontId="8" fillId="2" borderId="8" xfId="0" applyFont="1" applyFill="1" applyBorder="1" applyAlignment="1" applyProtection="1">
      <alignment horizontal="justify" vertical="center" wrapText="1"/>
      <protection locked="0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14" xfId="0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166" fontId="8" fillId="0" borderId="6" xfId="0" applyNumberFormat="1" applyFont="1" applyFill="1" applyBorder="1" applyAlignment="1">
      <alignment horizontal="center" vertical="center" wrapText="1"/>
    </xf>
    <xf numFmtId="166" fontId="8" fillId="0" borderId="14" xfId="0" applyNumberFormat="1" applyFont="1" applyFill="1" applyBorder="1" applyAlignment="1">
      <alignment horizontal="center" vertical="center" wrapText="1"/>
    </xf>
    <xf numFmtId="166" fontId="8" fillId="0" borderId="8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166" fontId="8" fillId="0" borderId="13" xfId="0" applyNumberFormat="1" applyFont="1" applyFill="1" applyBorder="1" applyAlignment="1">
      <alignment horizontal="center" vertical="center" wrapText="1"/>
    </xf>
    <xf numFmtId="166" fontId="8" fillId="0" borderId="7" xfId="0" applyNumberFormat="1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6" fillId="0" borderId="0" xfId="1" applyNumberFormat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6" fillId="0" borderId="0" xfId="1" applyFont="1"/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3" fillId="3" borderId="0" xfId="1" applyFont="1" applyFill="1"/>
    <xf numFmtId="0" fontId="13" fillId="0" borderId="0" xfId="1" applyFont="1"/>
    <xf numFmtId="0" fontId="13" fillId="0" borderId="0" xfId="0" applyFont="1" applyProtection="1">
      <protection locked="0"/>
    </xf>
    <xf numFmtId="0" fontId="11" fillId="2" borderId="8" xfId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6" fontId="3" fillId="2" borderId="6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6" fontId="8" fillId="2" borderId="6" xfId="0" applyNumberFormat="1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/>
    <xf numFmtId="0" fontId="3" fillId="0" borderId="22" xfId="0" applyFont="1" applyFill="1" applyBorder="1" applyAlignment="1">
      <alignment horizontal="center" vertical="center" wrapText="1"/>
    </xf>
    <xf numFmtId="166" fontId="3" fillId="0" borderId="2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166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justify" vertical="center" wrapText="1"/>
    </xf>
    <xf numFmtId="166" fontId="8" fillId="0" borderId="15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166" fontId="3" fillId="0" borderId="14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166" fontId="3" fillId="0" borderId="11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9" fillId="0" borderId="0" xfId="1" applyFont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</cellXfs>
  <cellStyles count="2">
    <cellStyle name="Звичайний 2 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C1" workbookViewId="0">
      <selection activeCell="K1" sqref="K1:CO1048576"/>
    </sheetView>
  </sheetViews>
  <sheetFormatPr defaultRowHeight="18" x14ac:dyDescent="0.3"/>
  <cols>
    <col min="1" max="1" width="72.5703125" style="72" customWidth="1"/>
    <col min="2" max="2" width="7.140625" style="72" customWidth="1"/>
    <col min="3" max="3" width="18.28515625" style="6" customWidth="1"/>
    <col min="4" max="4" width="16.5703125" style="6" customWidth="1"/>
    <col min="5" max="5" width="17.140625" style="6" customWidth="1"/>
    <col min="6" max="6" width="13.85546875" style="6" customWidth="1"/>
    <col min="7" max="7" width="17.7109375" style="6" customWidth="1"/>
    <col min="8" max="9" width="17.42578125" style="6" customWidth="1"/>
    <col min="10" max="10" width="13.42578125" style="6" customWidth="1"/>
    <col min="11" max="173" width="9.140625" style="76"/>
    <col min="174" max="174" width="72.5703125" style="76" customWidth="1"/>
    <col min="175" max="175" width="7.140625" style="76" customWidth="1"/>
    <col min="176" max="176" width="18.28515625" style="76" customWidth="1"/>
    <col min="177" max="177" width="16.5703125" style="76" customWidth="1"/>
    <col min="178" max="178" width="17.140625" style="76" customWidth="1"/>
    <col min="179" max="179" width="13.85546875" style="76" customWidth="1"/>
    <col min="180" max="180" width="17.7109375" style="76" customWidth="1"/>
    <col min="181" max="182" width="17.42578125" style="76" customWidth="1"/>
    <col min="183" max="183" width="13.42578125" style="76" customWidth="1"/>
    <col min="184" max="184" width="12.7109375" style="76" customWidth="1"/>
    <col min="185" max="185" width="18" style="76" customWidth="1"/>
    <col min="186" max="186" width="18.7109375" style="76" bestFit="1" customWidth="1"/>
    <col min="187" max="187" width="9.140625" style="76"/>
    <col min="188" max="188" width="16" style="76" bestFit="1" customWidth="1"/>
    <col min="189" max="429" width="9.140625" style="76"/>
    <col min="430" max="430" width="72.5703125" style="76" customWidth="1"/>
    <col min="431" max="431" width="7.140625" style="76" customWidth="1"/>
    <col min="432" max="432" width="18.28515625" style="76" customWidth="1"/>
    <col min="433" max="433" width="16.5703125" style="76" customWidth="1"/>
    <col min="434" max="434" width="17.140625" style="76" customWidth="1"/>
    <col min="435" max="435" width="13.85546875" style="76" customWidth="1"/>
    <col min="436" max="436" width="17.7109375" style="76" customWidth="1"/>
    <col min="437" max="438" width="17.42578125" style="76" customWidth="1"/>
    <col min="439" max="439" width="13.42578125" style="76" customWidth="1"/>
    <col min="440" max="440" width="12.7109375" style="76" customWidth="1"/>
    <col min="441" max="441" width="18" style="76" customWidth="1"/>
    <col min="442" max="442" width="18.7109375" style="76" bestFit="1" customWidth="1"/>
    <col min="443" max="443" width="9.140625" style="76"/>
    <col min="444" max="444" width="16" style="76" bestFit="1" customWidth="1"/>
    <col min="445" max="685" width="9.140625" style="76"/>
    <col min="686" max="686" width="72.5703125" style="76" customWidth="1"/>
    <col min="687" max="687" width="7.140625" style="76" customWidth="1"/>
    <col min="688" max="688" width="18.28515625" style="76" customWidth="1"/>
    <col min="689" max="689" width="16.5703125" style="76" customWidth="1"/>
    <col min="690" max="690" width="17.140625" style="76" customWidth="1"/>
    <col min="691" max="691" width="13.85546875" style="76" customWidth="1"/>
    <col min="692" max="692" width="17.7109375" style="76" customWidth="1"/>
    <col min="693" max="694" width="17.42578125" style="76" customWidth="1"/>
    <col min="695" max="695" width="13.42578125" style="76" customWidth="1"/>
    <col min="696" max="696" width="12.7109375" style="76" customWidth="1"/>
    <col min="697" max="697" width="18" style="76" customWidth="1"/>
    <col min="698" max="698" width="18.7109375" style="76" bestFit="1" customWidth="1"/>
    <col min="699" max="699" width="9.140625" style="76"/>
    <col min="700" max="700" width="16" style="76" bestFit="1" customWidth="1"/>
    <col min="701" max="941" width="9.140625" style="76"/>
    <col min="942" max="942" width="72.5703125" style="76" customWidth="1"/>
    <col min="943" max="943" width="7.140625" style="76" customWidth="1"/>
    <col min="944" max="944" width="18.28515625" style="76" customWidth="1"/>
    <col min="945" max="945" width="16.5703125" style="76" customWidth="1"/>
    <col min="946" max="946" width="17.140625" style="76" customWidth="1"/>
    <col min="947" max="947" width="13.85546875" style="76" customWidth="1"/>
    <col min="948" max="948" width="17.7109375" style="76" customWidth="1"/>
    <col min="949" max="950" width="17.42578125" style="76" customWidth="1"/>
    <col min="951" max="951" width="13.42578125" style="76" customWidth="1"/>
    <col min="952" max="952" width="12.7109375" style="76" customWidth="1"/>
    <col min="953" max="953" width="18" style="76" customWidth="1"/>
    <col min="954" max="954" width="18.7109375" style="76" bestFit="1" customWidth="1"/>
    <col min="955" max="955" width="9.140625" style="76"/>
    <col min="956" max="956" width="16" style="76" bestFit="1" customWidth="1"/>
    <col min="957" max="1197" width="9.140625" style="76"/>
    <col min="1198" max="1198" width="72.5703125" style="76" customWidth="1"/>
    <col min="1199" max="1199" width="7.140625" style="76" customWidth="1"/>
    <col min="1200" max="1200" width="18.28515625" style="76" customWidth="1"/>
    <col min="1201" max="1201" width="16.5703125" style="76" customWidth="1"/>
    <col min="1202" max="1202" width="17.140625" style="76" customWidth="1"/>
    <col min="1203" max="1203" width="13.85546875" style="76" customWidth="1"/>
    <col min="1204" max="1204" width="17.7109375" style="76" customWidth="1"/>
    <col min="1205" max="1206" width="17.42578125" style="76" customWidth="1"/>
    <col min="1207" max="1207" width="13.42578125" style="76" customWidth="1"/>
    <col min="1208" max="1208" width="12.7109375" style="76" customWidth="1"/>
    <col min="1209" max="1209" width="18" style="76" customWidth="1"/>
    <col min="1210" max="1210" width="18.7109375" style="76" bestFit="1" customWidth="1"/>
    <col min="1211" max="1211" width="9.140625" style="76"/>
    <col min="1212" max="1212" width="16" style="76" bestFit="1" customWidth="1"/>
    <col min="1213" max="1453" width="9.140625" style="76"/>
    <col min="1454" max="1454" width="72.5703125" style="76" customWidth="1"/>
    <col min="1455" max="1455" width="7.140625" style="76" customWidth="1"/>
    <col min="1456" max="1456" width="18.28515625" style="76" customWidth="1"/>
    <col min="1457" max="1457" width="16.5703125" style="76" customWidth="1"/>
    <col min="1458" max="1458" width="17.140625" style="76" customWidth="1"/>
    <col min="1459" max="1459" width="13.85546875" style="76" customWidth="1"/>
    <col min="1460" max="1460" width="17.7109375" style="76" customWidth="1"/>
    <col min="1461" max="1462" width="17.42578125" style="76" customWidth="1"/>
    <col min="1463" max="1463" width="13.42578125" style="76" customWidth="1"/>
    <col min="1464" max="1464" width="12.7109375" style="76" customWidth="1"/>
    <col min="1465" max="1465" width="18" style="76" customWidth="1"/>
    <col min="1466" max="1466" width="18.7109375" style="76" bestFit="1" customWidth="1"/>
    <col min="1467" max="1467" width="9.140625" style="76"/>
    <col min="1468" max="1468" width="16" style="76" bestFit="1" customWidth="1"/>
    <col min="1469" max="1709" width="9.140625" style="76"/>
    <col min="1710" max="1710" width="72.5703125" style="76" customWidth="1"/>
    <col min="1711" max="1711" width="7.140625" style="76" customWidth="1"/>
    <col min="1712" max="1712" width="18.28515625" style="76" customWidth="1"/>
    <col min="1713" max="1713" width="16.5703125" style="76" customWidth="1"/>
    <col min="1714" max="1714" width="17.140625" style="76" customWidth="1"/>
    <col min="1715" max="1715" width="13.85546875" style="76" customWidth="1"/>
    <col min="1716" max="1716" width="17.7109375" style="76" customWidth="1"/>
    <col min="1717" max="1718" width="17.42578125" style="76" customWidth="1"/>
    <col min="1719" max="1719" width="13.42578125" style="76" customWidth="1"/>
    <col min="1720" max="1720" width="12.7109375" style="76" customWidth="1"/>
    <col min="1721" max="1721" width="18" style="76" customWidth="1"/>
    <col min="1722" max="1722" width="18.7109375" style="76" bestFit="1" customWidth="1"/>
    <col min="1723" max="1723" width="9.140625" style="76"/>
    <col min="1724" max="1724" width="16" style="76" bestFit="1" customWidth="1"/>
    <col min="1725" max="1965" width="9.140625" style="76"/>
    <col min="1966" max="1966" width="72.5703125" style="76" customWidth="1"/>
    <col min="1967" max="1967" width="7.140625" style="76" customWidth="1"/>
    <col min="1968" max="1968" width="18.28515625" style="76" customWidth="1"/>
    <col min="1969" max="1969" width="16.5703125" style="76" customWidth="1"/>
    <col min="1970" max="1970" width="17.140625" style="76" customWidth="1"/>
    <col min="1971" max="1971" width="13.85546875" style="76" customWidth="1"/>
    <col min="1972" max="1972" width="17.7109375" style="76" customWidth="1"/>
    <col min="1973" max="1974" width="17.42578125" style="76" customWidth="1"/>
    <col min="1975" max="1975" width="13.42578125" style="76" customWidth="1"/>
    <col min="1976" max="1976" width="12.7109375" style="76" customWidth="1"/>
    <col min="1977" max="1977" width="18" style="76" customWidth="1"/>
    <col min="1978" max="1978" width="18.7109375" style="76" bestFit="1" customWidth="1"/>
    <col min="1979" max="1979" width="9.140625" style="76"/>
    <col min="1980" max="1980" width="16" style="76" bestFit="1" customWidth="1"/>
    <col min="1981" max="2221" width="9.140625" style="76"/>
    <col min="2222" max="2222" width="72.5703125" style="76" customWidth="1"/>
    <col min="2223" max="2223" width="7.140625" style="76" customWidth="1"/>
    <col min="2224" max="2224" width="18.28515625" style="76" customWidth="1"/>
    <col min="2225" max="2225" width="16.5703125" style="76" customWidth="1"/>
    <col min="2226" max="2226" width="17.140625" style="76" customWidth="1"/>
    <col min="2227" max="2227" width="13.85546875" style="76" customWidth="1"/>
    <col min="2228" max="2228" width="17.7109375" style="76" customWidth="1"/>
    <col min="2229" max="2230" width="17.42578125" style="76" customWidth="1"/>
    <col min="2231" max="2231" width="13.42578125" style="76" customWidth="1"/>
    <col min="2232" max="2232" width="12.7109375" style="76" customWidth="1"/>
    <col min="2233" max="2233" width="18" style="76" customWidth="1"/>
    <col min="2234" max="2234" width="18.7109375" style="76" bestFit="1" customWidth="1"/>
    <col min="2235" max="2235" width="9.140625" style="76"/>
    <col min="2236" max="2236" width="16" style="76" bestFit="1" customWidth="1"/>
    <col min="2237" max="2477" width="9.140625" style="76"/>
    <col min="2478" max="2478" width="72.5703125" style="76" customWidth="1"/>
    <col min="2479" max="2479" width="7.140625" style="76" customWidth="1"/>
    <col min="2480" max="2480" width="18.28515625" style="76" customWidth="1"/>
    <col min="2481" max="2481" width="16.5703125" style="76" customWidth="1"/>
    <col min="2482" max="2482" width="17.140625" style="76" customWidth="1"/>
    <col min="2483" max="2483" width="13.85546875" style="76" customWidth="1"/>
    <col min="2484" max="2484" width="17.7109375" style="76" customWidth="1"/>
    <col min="2485" max="2486" width="17.42578125" style="76" customWidth="1"/>
    <col min="2487" max="2487" width="13.42578125" style="76" customWidth="1"/>
    <col min="2488" max="2488" width="12.7109375" style="76" customWidth="1"/>
    <col min="2489" max="2489" width="18" style="76" customWidth="1"/>
    <col min="2490" max="2490" width="18.7109375" style="76" bestFit="1" customWidth="1"/>
    <col min="2491" max="2491" width="9.140625" style="76"/>
    <col min="2492" max="2492" width="16" style="76" bestFit="1" customWidth="1"/>
    <col min="2493" max="2733" width="9.140625" style="76"/>
    <col min="2734" max="2734" width="72.5703125" style="76" customWidth="1"/>
    <col min="2735" max="2735" width="7.140625" style="76" customWidth="1"/>
    <col min="2736" max="2736" width="18.28515625" style="76" customWidth="1"/>
    <col min="2737" max="2737" width="16.5703125" style="76" customWidth="1"/>
    <col min="2738" max="2738" width="17.140625" style="76" customWidth="1"/>
    <col min="2739" max="2739" width="13.85546875" style="76" customWidth="1"/>
    <col min="2740" max="2740" width="17.7109375" style="76" customWidth="1"/>
    <col min="2741" max="2742" width="17.42578125" style="76" customWidth="1"/>
    <col min="2743" max="2743" width="13.42578125" style="76" customWidth="1"/>
    <col min="2744" max="2744" width="12.7109375" style="76" customWidth="1"/>
    <col min="2745" max="2745" width="18" style="76" customWidth="1"/>
    <col min="2746" max="2746" width="18.7109375" style="76" bestFit="1" customWidth="1"/>
    <col min="2747" max="2747" width="9.140625" style="76"/>
    <col min="2748" max="2748" width="16" style="76" bestFit="1" customWidth="1"/>
    <col min="2749" max="2989" width="9.140625" style="76"/>
    <col min="2990" max="2990" width="72.5703125" style="76" customWidth="1"/>
    <col min="2991" max="2991" width="7.140625" style="76" customWidth="1"/>
    <col min="2992" max="2992" width="18.28515625" style="76" customWidth="1"/>
    <col min="2993" max="2993" width="16.5703125" style="76" customWidth="1"/>
    <col min="2994" max="2994" width="17.140625" style="76" customWidth="1"/>
    <col min="2995" max="2995" width="13.85546875" style="76" customWidth="1"/>
    <col min="2996" max="2996" width="17.7109375" style="76" customWidth="1"/>
    <col min="2997" max="2998" width="17.42578125" style="76" customWidth="1"/>
    <col min="2999" max="2999" width="13.42578125" style="76" customWidth="1"/>
    <col min="3000" max="3000" width="12.7109375" style="76" customWidth="1"/>
    <col min="3001" max="3001" width="18" style="76" customWidth="1"/>
    <col min="3002" max="3002" width="18.7109375" style="76" bestFit="1" customWidth="1"/>
    <col min="3003" max="3003" width="9.140625" style="76"/>
    <col min="3004" max="3004" width="16" style="76" bestFit="1" customWidth="1"/>
    <col min="3005" max="3245" width="9.140625" style="76"/>
    <col min="3246" max="3246" width="72.5703125" style="76" customWidth="1"/>
    <col min="3247" max="3247" width="7.140625" style="76" customWidth="1"/>
    <col min="3248" max="3248" width="18.28515625" style="76" customWidth="1"/>
    <col min="3249" max="3249" width="16.5703125" style="76" customWidth="1"/>
    <col min="3250" max="3250" width="17.140625" style="76" customWidth="1"/>
    <col min="3251" max="3251" width="13.85546875" style="76" customWidth="1"/>
    <col min="3252" max="3252" width="17.7109375" style="76" customWidth="1"/>
    <col min="3253" max="3254" width="17.42578125" style="76" customWidth="1"/>
    <col min="3255" max="3255" width="13.42578125" style="76" customWidth="1"/>
    <col min="3256" max="3256" width="12.7109375" style="76" customWidth="1"/>
    <col min="3257" max="3257" width="18" style="76" customWidth="1"/>
    <col min="3258" max="3258" width="18.7109375" style="76" bestFit="1" customWidth="1"/>
    <col min="3259" max="3259" width="9.140625" style="76"/>
    <col min="3260" max="3260" width="16" style="76" bestFit="1" customWidth="1"/>
    <col min="3261" max="3501" width="9.140625" style="76"/>
    <col min="3502" max="3502" width="72.5703125" style="76" customWidth="1"/>
    <col min="3503" max="3503" width="7.140625" style="76" customWidth="1"/>
    <col min="3504" max="3504" width="18.28515625" style="76" customWidth="1"/>
    <col min="3505" max="3505" width="16.5703125" style="76" customWidth="1"/>
    <col min="3506" max="3506" width="17.140625" style="76" customWidth="1"/>
    <col min="3507" max="3507" width="13.85546875" style="76" customWidth="1"/>
    <col min="3508" max="3508" width="17.7109375" style="76" customWidth="1"/>
    <col min="3509" max="3510" width="17.42578125" style="76" customWidth="1"/>
    <col min="3511" max="3511" width="13.42578125" style="76" customWidth="1"/>
    <col min="3512" max="3512" width="12.7109375" style="76" customWidth="1"/>
    <col min="3513" max="3513" width="18" style="76" customWidth="1"/>
    <col min="3514" max="3514" width="18.7109375" style="76" bestFit="1" customWidth="1"/>
    <col min="3515" max="3515" width="9.140625" style="76"/>
    <col min="3516" max="3516" width="16" style="76" bestFit="1" customWidth="1"/>
    <col min="3517" max="3757" width="9.140625" style="76"/>
    <col min="3758" max="3758" width="72.5703125" style="76" customWidth="1"/>
    <col min="3759" max="3759" width="7.140625" style="76" customWidth="1"/>
    <col min="3760" max="3760" width="18.28515625" style="76" customWidth="1"/>
    <col min="3761" max="3761" width="16.5703125" style="76" customWidth="1"/>
    <col min="3762" max="3762" width="17.140625" style="76" customWidth="1"/>
    <col min="3763" max="3763" width="13.85546875" style="76" customWidth="1"/>
    <col min="3764" max="3764" width="17.7109375" style="76" customWidth="1"/>
    <col min="3765" max="3766" width="17.42578125" style="76" customWidth="1"/>
    <col min="3767" max="3767" width="13.42578125" style="76" customWidth="1"/>
    <col min="3768" max="3768" width="12.7109375" style="76" customWidth="1"/>
    <col min="3769" max="3769" width="18" style="76" customWidth="1"/>
    <col min="3770" max="3770" width="18.7109375" style="76" bestFit="1" customWidth="1"/>
    <col min="3771" max="3771" width="9.140625" style="76"/>
    <col min="3772" max="3772" width="16" style="76" bestFit="1" customWidth="1"/>
    <col min="3773" max="4013" width="9.140625" style="76"/>
    <col min="4014" max="4014" width="72.5703125" style="76" customWidth="1"/>
    <col min="4015" max="4015" width="7.140625" style="76" customWidth="1"/>
    <col min="4016" max="4016" width="18.28515625" style="76" customWidth="1"/>
    <col min="4017" max="4017" width="16.5703125" style="76" customWidth="1"/>
    <col min="4018" max="4018" width="17.140625" style="76" customWidth="1"/>
    <col min="4019" max="4019" width="13.85546875" style="76" customWidth="1"/>
    <col min="4020" max="4020" width="17.7109375" style="76" customWidth="1"/>
    <col min="4021" max="4022" width="17.42578125" style="76" customWidth="1"/>
    <col min="4023" max="4023" width="13.42578125" style="76" customWidth="1"/>
    <col min="4024" max="4024" width="12.7109375" style="76" customWidth="1"/>
    <col min="4025" max="4025" width="18" style="76" customWidth="1"/>
    <col min="4026" max="4026" width="18.7109375" style="76" bestFit="1" customWidth="1"/>
    <col min="4027" max="4027" width="9.140625" style="76"/>
    <col min="4028" max="4028" width="16" style="76" bestFit="1" customWidth="1"/>
    <col min="4029" max="4269" width="9.140625" style="76"/>
    <col min="4270" max="4270" width="72.5703125" style="76" customWidth="1"/>
    <col min="4271" max="4271" width="7.140625" style="76" customWidth="1"/>
    <col min="4272" max="4272" width="18.28515625" style="76" customWidth="1"/>
    <col min="4273" max="4273" width="16.5703125" style="76" customWidth="1"/>
    <col min="4274" max="4274" width="17.140625" style="76" customWidth="1"/>
    <col min="4275" max="4275" width="13.85546875" style="76" customWidth="1"/>
    <col min="4276" max="4276" width="17.7109375" style="76" customWidth="1"/>
    <col min="4277" max="4278" width="17.42578125" style="76" customWidth="1"/>
    <col min="4279" max="4279" width="13.42578125" style="76" customWidth="1"/>
    <col min="4280" max="4280" width="12.7109375" style="76" customWidth="1"/>
    <col min="4281" max="4281" width="18" style="76" customWidth="1"/>
    <col min="4282" max="4282" width="18.7109375" style="76" bestFit="1" customWidth="1"/>
    <col min="4283" max="4283" width="9.140625" style="76"/>
    <col min="4284" max="4284" width="16" style="76" bestFit="1" customWidth="1"/>
    <col min="4285" max="4525" width="9.140625" style="76"/>
    <col min="4526" max="4526" width="72.5703125" style="76" customWidth="1"/>
    <col min="4527" max="4527" width="7.140625" style="76" customWidth="1"/>
    <col min="4528" max="4528" width="18.28515625" style="76" customWidth="1"/>
    <col min="4529" max="4529" width="16.5703125" style="76" customWidth="1"/>
    <col min="4530" max="4530" width="17.140625" style="76" customWidth="1"/>
    <col min="4531" max="4531" width="13.85546875" style="76" customWidth="1"/>
    <col min="4532" max="4532" width="17.7109375" style="76" customWidth="1"/>
    <col min="4533" max="4534" width="17.42578125" style="76" customWidth="1"/>
    <col min="4535" max="4535" width="13.42578125" style="76" customWidth="1"/>
    <col min="4536" max="4536" width="12.7109375" style="76" customWidth="1"/>
    <col min="4537" max="4537" width="18" style="76" customWidth="1"/>
    <col min="4538" max="4538" width="18.7109375" style="76" bestFit="1" customWidth="1"/>
    <col min="4539" max="4539" width="9.140625" style="76"/>
    <col min="4540" max="4540" width="16" style="76" bestFit="1" customWidth="1"/>
    <col min="4541" max="4781" width="9.140625" style="76"/>
    <col min="4782" max="4782" width="72.5703125" style="76" customWidth="1"/>
    <col min="4783" max="4783" width="7.140625" style="76" customWidth="1"/>
    <col min="4784" max="4784" width="18.28515625" style="76" customWidth="1"/>
    <col min="4785" max="4785" width="16.5703125" style="76" customWidth="1"/>
    <col min="4786" max="4786" width="17.140625" style="76" customWidth="1"/>
    <col min="4787" max="4787" width="13.85546875" style="76" customWidth="1"/>
    <col min="4788" max="4788" width="17.7109375" style="76" customWidth="1"/>
    <col min="4789" max="4790" width="17.42578125" style="76" customWidth="1"/>
    <col min="4791" max="4791" width="13.42578125" style="76" customWidth="1"/>
    <col min="4792" max="4792" width="12.7109375" style="76" customWidth="1"/>
    <col min="4793" max="4793" width="18" style="76" customWidth="1"/>
    <col min="4794" max="4794" width="18.7109375" style="76" bestFit="1" customWidth="1"/>
    <col min="4795" max="4795" width="9.140625" style="76"/>
    <col min="4796" max="4796" width="16" style="76" bestFit="1" customWidth="1"/>
    <col min="4797" max="5037" width="9.140625" style="76"/>
    <col min="5038" max="5038" width="72.5703125" style="76" customWidth="1"/>
    <col min="5039" max="5039" width="7.140625" style="76" customWidth="1"/>
    <col min="5040" max="5040" width="18.28515625" style="76" customWidth="1"/>
    <col min="5041" max="5041" width="16.5703125" style="76" customWidth="1"/>
    <col min="5042" max="5042" width="17.140625" style="76" customWidth="1"/>
    <col min="5043" max="5043" width="13.85546875" style="76" customWidth="1"/>
    <col min="5044" max="5044" width="17.7109375" style="76" customWidth="1"/>
    <col min="5045" max="5046" width="17.42578125" style="76" customWidth="1"/>
    <col min="5047" max="5047" width="13.42578125" style="76" customWidth="1"/>
    <col min="5048" max="5048" width="12.7109375" style="76" customWidth="1"/>
    <col min="5049" max="5049" width="18" style="76" customWidth="1"/>
    <col min="5050" max="5050" width="18.7109375" style="76" bestFit="1" customWidth="1"/>
    <col min="5051" max="5051" width="9.140625" style="76"/>
    <col min="5052" max="5052" width="16" style="76" bestFit="1" customWidth="1"/>
    <col min="5053" max="5293" width="9.140625" style="76"/>
    <col min="5294" max="5294" width="72.5703125" style="76" customWidth="1"/>
    <col min="5295" max="5295" width="7.140625" style="76" customWidth="1"/>
    <col min="5296" max="5296" width="18.28515625" style="76" customWidth="1"/>
    <col min="5297" max="5297" width="16.5703125" style="76" customWidth="1"/>
    <col min="5298" max="5298" width="17.140625" style="76" customWidth="1"/>
    <col min="5299" max="5299" width="13.85546875" style="76" customWidth="1"/>
    <col min="5300" max="5300" width="17.7109375" style="76" customWidth="1"/>
    <col min="5301" max="5302" width="17.42578125" style="76" customWidth="1"/>
    <col min="5303" max="5303" width="13.42578125" style="76" customWidth="1"/>
    <col min="5304" max="5304" width="12.7109375" style="76" customWidth="1"/>
    <col min="5305" max="5305" width="18" style="76" customWidth="1"/>
    <col min="5306" max="5306" width="18.7109375" style="76" bestFit="1" customWidth="1"/>
    <col min="5307" max="5307" width="9.140625" style="76"/>
    <col min="5308" max="5308" width="16" style="76" bestFit="1" customWidth="1"/>
    <col min="5309" max="5549" width="9.140625" style="76"/>
    <col min="5550" max="5550" width="72.5703125" style="76" customWidth="1"/>
    <col min="5551" max="5551" width="7.140625" style="76" customWidth="1"/>
    <col min="5552" max="5552" width="18.28515625" style="76" customWidth="1"/>
    <col min="5553" max="5553" width="16.5703125" style="76" customWidth="1"/>
    <col min="5554" max="5554" width="17.140625" style="76" customWidth="1"/>
    <col min="5555" max="5555" width="13.85546875" style="76" customWidth="1"/>
    <col min="5556" max="5556" width="17.7109375" style="76" customWidth="1"/>
    <col min="5557" max="5558" width="17.42578125" style="76" customWidth="1"/>
    <col min="5559" max="5559" width="13.42578125" style="76" customWidth="1"/>
    <col min="5560" max="5560" width="12.7109375" style="76" customWidth="1"/>
    <col min="5561" max="5561" width="18" style="76" customWidth="1"/>
    <col min="5562" max="5562" width="18.7109375" style="76" bestFit="1" customWidth="1"/>
    <col min="5563" max="5563" width="9.140625" style="76"/>
    <col min="5564" max="5564" width="16" style="76" bestFit="1" customWidth="1"/>
    <col min="5565" max="5805" width="9.140625" style="76"/>
    <col min="5806" max="5806" width="72.5703125" style="76" customWidth="1"/>
    <col min="5807" max="5807" width="7.140625" style="76" customWidth="1"/>
    <col min="5808" max="5808" width="18.28515625" style="76" customWidth="1"/>
    <col min="5809" max="5809" width="16.5703125" style="76" customWidth="1"/>
    <col min="5810" max="5810" width="17.140625" style="76" customWidth="1"/>
    <col min="5811" max="5811" width="13.85546875" style="76" customWidth="1"/>
    <col min="5812" max="5812" width="17.7109375" style="76" customWidth="1"/>
    <col min="5813" max="5814" width="17.42578125" style="76" customWidth="1"/>
    <col min="5815" max="5815" width="13.42578125" style="76" customWidth="1"/>
    <col min="5816" max="5816" width="12.7109375" style="76" customWidth="1"/>
    <col min="5817" max="5817" width="18" style="76" customWidth="1"/>
    <col min="5818" max="5818" width="18.7109375" style="76" bestFit="1" customWidth="1"/>
    <col min="5819" max="5819" width="9.140625" style="76"/>
    <col min="5820" max="5820" width="16" style="76" bestFit="1" customWidth="1"/>
    <col min="5821" max="6061" width="9.140625" style="76"/>
    <col min="6062" max="6062" width="72.5703125" style="76" customWidth="1"/>
    <col min="6063" max="6063" width="7.140625" style="76" customWidth="1"/>
    <col min="6064" max="6064" width="18.28515625" style="76" customWidth="1"/>
    <col min="6065" max="6065" width="16.5703125" style="76" customWidth="1"/>
    <col min="6066" max="6066" width="17.140625" style="76" customWidth="1"/>
    <col min="6067" max="6067" width="13.85546875" style="76" customWidth="1"/>
    <col min="6068" max="6068" width="17.7109375" style="76" customWidth="1"/>
    <col min="6069" max="6070" width="17.42578125" style="76" customWidth="1"/>
    <col min="6071" max="6071" width="13.42578125" style="76" customWidth="1"/>
    <col min="6072" max="6072" width="12.7109375" style="76" customWidth="1"/>
    <col min="6073" max="6073" width="18" style="76" customWidth="1"/>
    <col min="6074" max="6074" width="18.7109375" style="76" bestFit="1" customWidth="1"/>
    <col min="6075" max="6075" width="9.140625" style="76"/>
    <col min="6076" max="6076" width="16" style="76" bestFit="1" customWidth="1"/>
    <col min="6077" max="6317" width="9.140625" style="76"/>
    <col min="6318" max="6318" width="72.5703125" style="76" customWidth="1"/>
    <col min="6319" max="6319" width="7.140625" style="76" customWidth="1"/>
    <col min="6320" max="6320" width="18.28515625" style="76" customWidth="1"/>
    <col min="6321" max="6321" width="16.5703125" style="76" customWidth="1"/>
    <col min="6322" max="6322" width="17.140625" style="76" customWidth="1"/>
    <col min="6323" max="6323" width="13.85546875" style="76" customWidth="1"/>
    <col min="6324" max="6324" width="17.7109375" style="76" customWidth="1"/>
    <col min="6325" max="6326" width="17.42578125" style="76" customWidth="1"/>
    <col min="6327" max="6327" width="13.42578125" style="76" customWidth="1"/>
    <col min="6328" max="6328" width="12.7109375" style="76" customWidth="1"/>
    <col min="6329" max="6329" width="18" style="76" customWidth="1"/>
    <col min="6330" max="6330" width="18.7109375" style="76" bestFit="1" customWidth="1"/>
    <col min="6331" max="6331" width="9.140625" style="76"/>
    <col min="6332" max="6332" width="16" style="76" bestFit="1" customWidth="1"/>
    <col min="6333" max="6573" width="9.140625" style="76"/>
    <col min="6574" max="6574" width="72.5703125" style="76" customWidth="1"/>
    <col min="6575" max="6575" width="7.140625" style="76" customWidth="1"/>
    <col min="6576" max="6576" width="18.28515625" style="76" customWidth="1"/>
    <col min="6577" max="6577" width="16.5703125" style="76" customWidth="1"/>
    <col min="6578" max="6578" width="17.140625" style="76" customWidth="1"/>
    <col min="6579" max="6579" width="13.85546875" style="76" customWidth="1"/>
    <col min="6580" max="6580" width="17.7109375" style="76" customWidth="1"/>
    <col min="6581" max="6582" width="17.42578125" style="76" customWidth="1"/>
    <col min="6583" max="6583" width="13.42578125" style="76" customWidth="1"/>
    <col min="6584" max="6584" width="12.7109375" style="76" customWidth="1"/>
    <col min="6585" max="6585" width="18" style="76" customWidth="1"/>
    <col min="6586" max="6586" width="18.7109375" style="76" bestFit="1" customWidth="1"/>
    <col min="6587" max="6587" width="9.140625" style="76"/>
    <col min="6588" max="6588" width="16" style="76" bestFit="1" customWidth="1"/>
    <col min="6589" max="6829" width="9.140625" style="76"/>
    <col min="6830" max="6830" width="72.5703125" style="76" customWidth="1"/>
    <col min="6831" max="6831" width="7.140625" style="76" customWidth="1"/>
    <col min="6832" max="6832" width="18.28515625" style="76" customWidth="1"/>
    <col min="6833" max="6833" width="16.5703125" style="76" customWidth="1"/>
    <col min="6834" max="6834" width="17.140625" style="76" customWidth="1"/>
    <col min="6835" max="6835" width="13.85546875" style="76" customWidth="1"/>
    <col min="6836" max="6836" width="17.7109375" style="76" customWidth="1"/>
    <col min="6837" max="6838" width="17.42578125" style="76" customWidth="1"/>
    <col min="6839" max="6839" width="13.42578125" style="76" customWidth="1"/>
    <col min="6840" max="6840" width="12.7109375" style="76" customWidth="1"/>
    <col min="6841" max="6841" width="18" style="76" customWidth="1"/>
    <col min="6842" max="6842" width="18.7109375" style="76" bestFit="1" customWidth="1"/>
    <col min="6843" max="6843" width="9.140625" style="76"/>
    <col min="6844" max="6844" width="16" style="76" bestFit="1" customWidth="1"/>
    <col min="6845" max="7085" width="9.140625" style="76"/>
    <col min="7086" max="7086" width="72.5703125" style="76" customWidth="1"/>
    <col min="7087" max="7087" width="7.140625" style="76" customWidth="1"/>
    <col min="7088" max="7088" width="18.28515625" style="76" customWidth="1"/>
    <col min="7089" max="7089" width="16.5703125" style="76" customWidth="1"/>
    <col min="7090" max="7090" width="17.140625" style="76" customWidth="1"/>
    <col min="7091" max="7091" width="13.85546875" style="76" customWidth="1"/>
    <col min="7092" max="7092" width="17.7109375" style="76" customWidth="1"/>
    <col min="7093" max="7094" width="17.42578125" style="76" customWidth="1"/>
    <col min="7095" max="7095" width="13.42578125" style="76" customWidth="1"/>
    <col min="7096" max="7096" width="12.7109375" style="76" customWidth="1"/>
    <col min="7097" max="7097" width="18" style="76" customWidth="1"/>
    <col min="7098" max="7098" width="18.7109375" style="76" bestFit="1" customWidth="1"/>
    <col min="7099" max="7099" width="9.140625" style="76"/>
    <col min="7100" max="7100" width="16" style="76" bestFit="1" customWidth="1"/>
    <col min="7101" max="7341" width="9.140625" style="76"/>
    <col min="7342" max="7342" width="72.5703125" style="76" customWidth="1"/>
    <col min="7343" max="7343" width="7.140625" style="76" customWidth="1"/>
    <col min="7344" max="7344" width="18.28515625" style="76" customWidth="1"/>
    <col min="7345" max="7345" width="16.5703125" style="76" customWidth="1"/>
    <col min="7346" max="7346" width="17.140625" style="76" customWidth="1"/>
    <col min="7347" max="7347" width="13.85546875" style="76" customWidth="1"/>
    <col min="7348" max="7348" width="17.7109375" style="76" customWidth="1"/>
    <col min="7349" max="7350" width="17.42578125" style="76" customWidth="1"/>
    <col min="7351" max="7351" width="13.42578125" style="76" customWidth="1"/>
    <col min="7352" max="7352" width="12.7109375" style="76" customWidth="1"/>
    <col min="7353" max="7353" width="18" style="76" customWidth="1"/>
    <col min="7354" max="7354" width="18.7109375" style="76" bestFit="1" customWidth="1"/>
    <col min="7355" max="7355" width="9.140625" style="76"/>
    <col min="7356" max="7356" width="16" style="76" bestFit="1" customWidth="1"/>
    <col min="7357" max="7597" width="9.140625" style="76"/>
    <col min="7598" max="7598" width="72.5703125" style="76" customWidth="1"/>
    <col min="7599" max="7599" width="7.140625" style="76" customWidth="1"/>
    <col min="7600" max="7600" width="18.28515625" style="76" customWidth="1"/>
    <col min="7601" max="7601" width="16.5703125" style="76" customWidth="1"/>
    <col min="7602" max="7602" width="17.140625" style="76" customWidth="1"/>
    <col min="7603" max="7603" width="13.85546875" style="76" customWidth="1"/>
    <col min="7604" max="7604" width="17.7109375" style="76" customWidth="1"/>
    <col min="7605" max="7606" width="17.42578125" style="76" customWidth="1"/>
    <col min="7607" max="7607" width="13.42578125" style="76" customWidth="1"/>
    <col min="7608" max="7608" width="12.7109375" style="76" customWidth="1"/>
    <col min="7609" max="7609" width="18" style="76" customWidth="1"/>
    <col min="7610" max="7610" width="18.7109375" style="76" bestFit="1" customWidth="1"/>
    <col min="7611" max="7611" width="9.140625" style="76"/>
    <col min="7612" max="7612" width="16" style="76" bestFit="1" customWidth="1"/>
    <col min="7613" max="7853" width="9.140625" style="76"/>
    <col min="7854" max="7854" width="72.5703125" style="76" customWidth="1"/>
    <col min="7855" max="7855" width="7.140625" style="76" customWidth="1"/>
    <col min="7856" max="7856" width="18.28515625" style="76" customWidth="1"/>
    <col min="7857" max="7857" width="16.5703125" style="76" customWidth="1"/>
    <col min="7858" max="7858" width="17.140625" style="76" customWidth="1"/>
    <col min="7859" max="7859" width="13.85546875" style="76" customWidth="1"/>
    <col min="7860" max="7860" width="17.7109375" style="76" customWidth="1"/>
    <col min="7861" max="7862" width="17.42578125" style="76" customWidth="1"/>
    <col min="7863" max="7863" width="13.42578125" style="76" customWidth="1"/>
    <col min="7864" max="7864" width="12.7109375" style="76" customWidth="1"/>
    <col min="7865" max="7865" width="18" style="76" customWidth="1"/>
    <col min="7866" max="7866" width="18.7109375" style="76" bestFit="1" customWidth="1"/>
    <col min="7867" max="7867" width="9.140625" style="76"/>
    <col min="7868" max="7868" width="16" style="76" bestFit="1" customWidth="1"/>
    <col min="7869" max="8109" width="9.140625" style="76"/>
    <col min="8110" max="8110" width="72.5703125" style="76" customWidth="1"/>
    <col min="8111" max="8111" width="7.140625" style="76" customWidth="1"/>
    <col min="8112" max="8112" width="18.28515625" style="76" customWidth="1"/>
    <col min="8113" max="8113" width="16.5703125" style="76" customWidth="1"/>
    <col min="8114" max="8114" width="17.140625" style="76" customWidth="1"/>
    <col min="8115" max="8115" width="13.85546875" style="76" customWidth="1"/>
    <col min="8116" max="8116" width="17.7109375" style="76" customWidth="1"/>
    <col min="8117" max="8118" width="17.42578125" style="76" customWidth="1"/>
    <col min="8119" max="8119" width="13.42578125" style="76" customWidth="1"/>
    <col min="8120" max="8120" width="12.7109375" style="76" customWidth="1"/>
    <col min="8121" max="8121" width="18" style="76" customWidth="1"/>
    <col min="8122" max="8122" width="18.7109375" style="76" bestFit="1" customWidth="1"/>
    <col min="8123" max="8123" width="9.140625" style="76"/>
    <col min="8124" max="8124" width="16" style="76" bestFit="1" customWidth="1"/>
    <col min="8125" max="8365" width="9.140625" style="76"/>
    <col min="8366" max="8366" width="72.5703125" style="76" customWidth="1"/>
    <col min="8367" max="8367" width="7.140625" style="76" customWidth="1"/>
    <col min="8368" max="8368" width="18.28515625" style="76" customWidth="1"/>
    <col min="8369" max="8369" width="16.5703125" style="76" customWidth="1"/>
    <col min="8370" max="8370" width="17.140625" style="76" customWidth="1"/>
    <col min="8371" max="8371" width="13.85546875" style="76" customWidth="1"/>
    <col min="8372" max="8372" width="17.7109375" style="76" customWidth="1"/>
    <col min="8373" max="8374" width="17.42578125" style="76" customWidth="1"/>
    <col min="8375" max="8375" width="13.42578125" style="76" customWidth="1"/>
    <col min="8376" max="8376" width="12.7109375" style="76" customWidth="1"/>
    <col min="8377" max="8377" width="18" style="76" customWidth="1"/>
    <col min="8378" max="8378" width="18.7109375" style="76" bestFit="1" customWidth="1"/>
    <col min="8379" max="8379" width="9.140625" style="76"/>
    <col min="8380" max="8380" width="16" style="76" bestFit="1" customWidth="1"/>
    <col min="8381" max="8621" width="9.140625" style="76"/>
    <col min="8622" max="8622" width="72.5703125" style="76" customWidth="1"/>
    <col min="8623" max="8623" width="7.140625" style="76" customWidth="1"/>
    <col min="8624" max="8624" width="18.28515625" style="76" customWidth="1"/>
    <col min="8625" max="8625" width="16.5703125" style="76" customWidth="1"/>
    <col min="8626" max="8626" width="17.140625" style="76" customWidth="1"/>
    <col min="8627" max="8627" width="13.85546875" style="76" customWidth="1"/>
    <col min="8628" max="8628" width="17.7109375" style="76" customWidth="1"/>
    <col min="8629" max="8630" width="17.42578125" style="76" customWidth="1"/>
    <col min="8631" max="8631" width="13.42578125" style="76" customWidth="1"/>
    <col min="8632" max="8632" width="12.7109375" style="76" customWidth="1"/>
    <col min="8633" max="8633" width="18" style="76" customWidth="1"/>
    <col min="8634" max="8634" width="18.7109375" style="76" bestFit="1" customWidth="1"/>
    <col min="8635" max="8635" width="9.140625" style="76"/>
    <col min="8636" max="8636" width="16" style="76" bestFit="1" customWidth="1"/>
    <col min="8637" max="8877" width="9.140625" style="76"/>
    <col min="8878" max="8878" width="72.5703125" style="76" customWidth="1"/>
    <col min="8879" max="8879" width="7.140625" style="76" customWidth="1"/>
    <col min="8880" max="8880" width="18.28515625" style="76" customWidth="1"/>
    <col min="8881" max="8881" width="16.5703125" style="76" customWidth="1"/>
    <col min="8882" max="8882" width="17.140625" style="76" customWidth="1"/>
    <col min="8883" max="8883" width="13.85546875" style="76" customWidth="1"/>
    <col min="8884" max="8884" width="17.7109375" style="76" customWidth="1"/>
    <col min="8885" max="8886" width="17.42578125" style="76" customWidth="1"/>
    <col min="8887" max="8887" width="13.42578125" style="76" customWidth="1"/>
    <col min="8888" max="8888" width="12.7109375" style="76" customWidth="1"/>
    <col min="8889" max="8889" width="18" style="76" customWidth="1"/>
    <col min="8890" max="8890" width="18.7109375" style="76" bestFit="1" customWidth="1"/>
    <col min="8891" max="8891" width="9.140625" style="76"/>
    <col min="8892" max="8892" width="16" style="76" bestFit="1" customWidth="1"/>
    <col min="8893" max="9133" width="9.140625" style="76"/>
    <col min="9134" max="9134" width="72.5703125" style="76" customWidth="1"/>
    <col min="9135" max="9135" width="7.140625" style="76" customWidth="1"/>
    <col min="9136" max="9136" width="18.28515625" style="76" customWidth="1"/>
    <col min="9137" max="9137" width="16.5703125" style="76" customWidth="1"/>
    <col min="9138" max="9138" width="17.140625" style="76" customWidth="1"/>
    <col min="9139" max="9139" width="13.85546875" style="76" customWidth="1"/>
    <col min="9140" max="9140" width="17.7109375" style="76" customWidth="1"/>
    <col min="9141" max="9142" width="17.42578125" style="76" customWidth="1"/>
    <col min="9143" max="9143" width="13.42578125" style="76" customWidth="1"/>
    <col min="9144" max="9144" width="12.7109375" style="76" customWidth="1"/>
    <col min="9145" max="9145" width="18" style="76" customWidth="1"/>
    <col min="9146" max="9146" width="18.7109375" style="76" bestFit="1" customWidth="1"/>
    <col min="9147" max="9147" width="9.140625" style="76"/>
    <col min="9148" max="9148" width="16" style="76" bestFit="1" customWidth="1"/>
    <col min="9149" max="9389" width="9.140625" style="76"/>
    <col min="9390" max="9390" width="72.5703125" style="76" customWidth="1"/>
    <col min="9391" max="9391" width="7.140625" style="76" customWidth="1"/>
    <col min="9392" max="9392" width="18.28515625" style="76" customWidth="1"/>
    <col min="9393" max="9393" width="16.5703125" style="76" customWidth="1"/>
    <col min="9394" max="9394" width="17.140625" style="76" customWidth="1"/>
    <col min="9395" max="9395" width="13.85546875" style="76" customWidth="1"/>
    <col min="9396" max="9396" width="17.7109375" style="76" customWidth="1"/>
    <col min="9397" max="9398" width="17.42578125" style="76" customWidth="1"/>
    <col min="9399" max="9399" width="13.42578125" style="76" customWidth="1"/>
    <col min="9400" max="9400" width="12.7109375" style="76" customWidth="1"/>
    <col min="9401" max="9401" width="18" style="76" customWidth="1"/>
    <col min="9402" max="9402" width="18.7109375" style="76" bestFit="1" customWidth="1"/>
    <col min="9403" max="9403" width="9.140625" style="76"/>
    <col min="9404" max="9404" width="16" style="76" bestFit="1" customWidth="1"/>
    <col min="9405" max="9645" width="9.140625" style="76"/>
    <col min="9646" max="9646" width="72.5703125" style="76" customWidth="1"/>
    <col min="9647" max="9647" width="7.140625" style="76" customWidth="1"/>
    <col min="9648" max="9648" width="18.28515625" style="76" customWidth="1"/>
    <col min="9649" max="9649" width="16.5703125" style="76" customWidth="1"/>
    <col min="9650" max="9650" width="17.140625" style="76" customWidth="1"/>
    <col min="9651" max="9651" width="13.85546875" style="76" customWidth="1"/>
    <col min="9652" max="9652" width="17.7109375" style="76" customWidth="1"/>
    <col min="9653" max="9654" width="17.42578125" style="76" customWidth="1"/>
    <col min="9655" max="9655" width="13.42578125" style="76" customWidth="1"/>
    <col min="9656" max="9656" width="12.7109375" style="76" customWidth="1"/>
    <col min="9657" max="9657" width="18" style="76" customWidth="1"/>
    <col min="9658" max="9658" width="18.7109375" style="76" bestFit="1" customWidth="1"/>
    <col min="9659" max="9659" width="9.140625" style="76"/>
    <col min="9660" max="9660" width="16" style="76" bestFit="1" customWidth="1"/>
    <col min="9661" max="9901" width="9.140625" style="76"/>
    <col min="9902" max="9902" width="72.5703125" style="76" customWidth="1"/>
    <col min="9903" max="9903" width="7.140625" style="76" customWidth="1"/>
    <col min="9904" max="9904" width="18.28515625" style="76" customWidth="1"/>
    <col min="9905" max="9905" width="16.5703125" style="76" customWidth="1"/>
    <col min="9906" max="9906" width="17.140625" style="76" customWidth="1"/>
    <col min="9907" max="9907" width="13.85546875" style="76" customWidth="1"/>
    <col min="9908" max="9908" width="17.7109375" style="76" customWidth="1"/>
    <col min="9909" max="9910" width="17.42578125" style="76" customWidth="1"/>
    <col min="9911" max="9911" width="13.42578125" style="76" customWidth="1"/>
    <col min="9912" max="9912" width="12.7109375" style="76" customWidth="1"/>
    <col min="9913" max="9913" width="18" style="76" customWidth="1"/>
    <col min="9914" max="9914" width="18.7109375" style="76" bestFit="1" customWidth="1"/>
    <col min="9915" max="9915" width="9.140625" style="76"/>
    <col min="9916" max="9916" width="16" style="76" bestFit="1" customWidth="1"/>
    <col min="9917" max="10157" width="9.140625" style="76"/>
    <col min="10158" max="10158" width="72.5703125" style="76" customWidth="1"/>
    <col min="10159" max="10159" width="7.140625" style="76" customWidth="1"/>
    <col min="10160" max="10160" width="18.28515625" style="76" customWidth="1"/>
    <col min="10161" max="10161" width="16.5703125" style="76" customWidth="1"/>
    <col min="10162" max="10162" width="17.140625" style="76" customWidth="1"/>
    <col min="10163" max="10163" width="13.85546875" style="76" customWidth="1"/>
    <col min="10164" max="10164" width="17.7109375" style="76" customWidth="1"/>
    <col min="10165" max="10166" width="17.42578125" style="76" customWidth="1"/>
    <col min="10167" max="10167" width="13.42578125" style="76" customWidth="1"/>
    <col min="10168" max="10168" width="12.7109375" style="76" customWidth="1"/>
    <col min="10169" max="10169" width="18" style="76" customWidth="1"/>
    <col min="10170" max="10170" width="18.7109375" style="76" bestFit="1" customWidth="1"/>
    <col min="10171" max="10171" width="9.140625" style="76"/>
    <col min="10172" max="10172" width="16" style="76" bestFit="1" customWidth="1"/>
    <col min="10173" max="10413" width="9.140625" style="76"/>
    <col min="10414" max="10414" width="72.5703125" style="76" customWidth="1"/>
    <col min="10415" max="10415" width="7.140625" style="76" customWidth="1"/>
    <col min="10416" max="10416" width="18.28515625" style="76" customWidth="1"/>
    <col min="10417" max="10417" width="16.5703125" style="76" customWidth="1"/>
    <col min="10418" max="10418" width="17.140625" style="76" customWidth="1"/>
    <col min="10419" max="10419" width="13.85546875" style="76" customWidth="1"/>
    <col min="10420" max="10420" width="17.7109375" style="76" customWidth="1"/>
    <col min="10421" max="10422" width="17.42578125" style="76" customWidth="1"/>
    <col min="10423" max="10423" width="13.42578125" style="76" customWidth="1"/>
    <col min="10424" max="10424" width="12.7109375" style="76" customWidth="1"/>
    <col min="10425" max="10425" width="18" style="76" customWidth="1"/>
    <col min="10426" max="10426" width="18.7109375" style="76" bestFit="1" customWidth="1"/>
    <col min="10427" max="10427" width="9.140625" style="76"/>
    <col min="10428" max="10428" width="16" style="76" bestFit="1" customWidth="1"/>
    <col min="10429" max="10669" width="9.140625" style="76"/>
    <col min="10670" max="10670" width="72.5703125" style="76" customWidth="1"/>
    <col min="10671" max="10671" width="7.140625" style="76" customWidth="1"/>
    <col min="10672" max="10672" width="18.28515625" style="76" customWidth="1"/>
    <col min="10673" max="10673" width="16.5703125" style="76" customWidth="1"/>
    <col min="10674" max="10674" width="17.140625" style="76" customWidth="1"/>
    <col min="10675" max="10675" width="13.85546875" style="76" customWidth="1"/>
    <col min="10676" max="10676" width="17.7109375" style="76" customWidth="1"/>
    <col min="10677" max="10678" width="17.42578125" style="76" customWidth="1"/>
    <col min="10679" max="10679" width="13.42578125" style="76" customWidth="1"/>
    <col min="10680" max="10680" width="12.7109375" style="76" customWidth="1"/>
    <col min="10681" max="10681" width="18" style="76" customWidth="1"/>
    <col min="10682" max="10682" width="18.7109375" style="76" bestFit="1" customWidth="1"/>
    <col min="10683" max="10683" width="9.140625" style="76"/>
    <col min="10684" max="10684" width="16" style="76" bestFit="1" customWidth="1"/>
    <col min="10685" max="10925" width="9.140625" style="76"/>
    <col min="10926" max="10926" width="72.5703125" style="76" customWidth="1"/>
    <col min="10927" max="10927" width="7.140625" style="76" customWidth="1"/>
    <col min="10928" max="10928" width="18.28515625" style="76" customWidth="1"/>
    <col min="10929" max="10929" width="16.5703125" style="76" customWidth="1"/>
    <col min="10930" max="10930" width="17.140625" style="76" customWidth="1"/>
    <col min="10931" max="10931" width="13.85546875" style="76" customWidth="1"/>
    <col min="10932" max="10932" width="17.7109375" style="76" customWidth="1"/>
    <col min="10933" max="10934" width="17.42578125" style="76" customWidth="1"/>
    <col min="10935" max="10935" width="13.42578125" style="76" customWidth="1"/>
    <col min="10936" max="10936" width="12.7109375" style="76" customWidth="1"/>
    <col min="10937" max="10937" width="18" style="76" customWidth="1"/>
    <col min="10938" max="10938" width="18.7109375" style="76" bestFit="1" customWidth="1"/>
    <col min="10939" max="10939" width="9.140625" style="76"/>
    <col min="10940" max="10940" width="16" style="76" bestFit="1" customWidth="1"/>
    <col min="10941" max="11181" width="9.140625" style="76"/>
    <col min="11182" max="11182" width="72.5703125" style="76" customWidth="1"/>
    <col min="11183" max="11183" width="7.140625" style="76" customWidth="1"/>
    <col min="11184" max="11184" width="18.28515625" style="76" customWidth="1"/>
    <col min="11185" max="11185" width="16.5703125" style="76" customWidth="1"/>
    <col min="11186" max="11186" width="17.140625" style="76" customWidth="1"/>
    <col min="11187" max="11187" width="13.85546875" style="76" customWidth="1"/>
    <col min="11188" max="11188" width="17.7109375" style="76" customWidth="1"/>
    <col min="11189" max="11190" width="17.42578125" style="76" customWidth="1"/>
    <col min="11191" max="11191" width="13.42578125" style="76" customWidth="1"/>
    <col min="11192" max="11192" width="12.7109375" style="76" customWidth="1"/>
    <col min="11193" max="11193" width="18" style="76" customWidth="1"/>
    <col min="11194" max="11194" width="18.7109375" style="76" bestFit="1" customWidth="1"/>
    <col min="11195" max="11195" width="9.140625" style="76"/>
    <col min="11196" max="11196" width="16" style="76" bestFit="1" customWidth="1"/>
    <col min="11197" max="11437" width="9.140625" style="76"/>
    <col min="11438" max="11438" width="72.5703125" style="76" customWidth="1"/>
    <col min="11439" max="11439" width="7.140625" style="76" customWidth="1"/>
    <col min="11440" max="11440" width="18.28515625" style="76" customWidth="1"/>
    <col min="11441" max="11441" width="16.5703125" style="76" customWidth="1"/>
    <col min="11442" max="11442" width="17.140625" style="76" customWidth="1"/>
    <col min="11443" max="11443" width="13.85546875" style="76" customWidth="1"/>
    <col min="11444" max="11444" width="17.7109375" style="76" customWidth="1"/>
    <col min="11445" max="11446" width="17.42578125" style="76" customWidth="1"/>
    <col min="11447" max="11447" width="13.42578125" style="76" customWidth="1"/>
    <col min="11448" max="11448" width="12.7109375" style="76" customWidth="1"/>
    <col min="11449" max="11449" width="18" style="76" customWidth="1"/>
    <col min="11450" max="11450" width="18.7109375" style="76" bestFit="1" customWidth="1"/>
    <col min="11451" max="11451" width="9.140625" style="76"/>
    <col min="11452" max="11452" width="16" style="76" bestFit="1" customWidth="1"/>
    <col min="11453" max="11693" width="9.140625" style="76"/>
    <col min="11694" max="11694" width="72.5703125" style="76" customWidth="1"/>
    <col min="11695" max="11695" width="7.140625" style="76" customWidth="1"/>
    <col min="11696" max="11696" width="18.28515625" style="76" customWidth="1"/>
    <col min="11697" max="11697" width="16.5703125" style="76" customWidth="1"/>
    <col min="11698" max="11698" width="17.140625" style="76" customWidth="1"/>
    <col min="11699" max="11699" width="13.85546875" style="76" customWidth="1"/>
    <col min="11700" max="11700" width="17.7109375" style="76" customWidth="1"/>
    <col min="11701" max="11702" width="17.42578125" style="76" customWidth="1"/>
    <col min="11703" max="11703" width="13.42578125" style="76" customWidth="1"/>
    <col min="11704" max="11704" width="12.7109375" style="76" customWidth="1"/>
    <col min="11705" max="11705" width="18" style="76" customWidth="1"/>
    <col min="11706" max="11706" width="18.7109375" style="76" bestFit="1" customWidth="1"/>
    <col min="11707" max="11707" width="9.140625" style="76"/>
    <col min="11708" max="11708" width="16" style="76" bestFit="1" customWidth="1"/>
    <col min="11709" max="11949" width="9.140625" style="76"/>
    <col min="11950" max="11950" width="72.5703125" style="76" customWidth="1"/>
    <col min="11951" max="11951" width="7.140625" style="76" customWidth="1"/>
    <col min="11952" max="11952" width="18.28515625" style="76" customWidth="1"/>
    <col min="11953" max="11953" width="16.5703125" style="76" customWidth="1"/>
    <col min="11954" max="11954" width="17.140625" style="76" customWidth="1"/>
    <col min="11955" max="11955" width="13.85546875" style="76" customWidth="1"/>
    <col min="11956" max="11956" width="17.7109375" style="76" customWidth="1"/>
    <col min="11957" max="11958" width="17.42578125" style="76" customWidth="1"/>
    <col min="11959" max="11959" width="13.42578125" style="76" customWidth="1"/>
    <col min="11960" max="11960" width="12.7109375" style="76" customWidth="1"/>
    <col min="11961" max="11961" width="18" style="76" customWidth="1"/>
    <col min="11962" max="11962" width="18.7109375" style="76" bestFit="1" customWidth="1"/>
    <col min="11963" max="11963" width="9.140625" style="76"/>
    <col min="11964" max="11964" width="16" style="76" bestFit="1" customWidth="1"/>
    <col min="11965" max="12205" width="9.140625" style="76"/>
    <col min="12206" max="12206" width="72.5703125" style="76" customWidth="1"/>
    <col min="12207" max="12207" width="7.140625" style="76" customWidth="1"/>
    <col min="12208" max="12208" width="18.28515625" style="76" customWidth="1"/>
    <col min="12209" max="12209" width="16.5703125" style="76" customWidth="1"/>
    <col min="12210" max="12210" width="17.140625" style="76" customWidth="1"/>
    <col min="12211" max="12211" width="13.85546875" style="76" customWidth="1"/>
    <col min="12212" max="12212" width="17.7109375" style="76" customWidth="1"/>
    <col min="12213" max="12214" width="17.42578125" style="76" customWidth="1"/>
    <col min="12215" max="12215" width="13.42578125" style="76" customWidth="1"/>
    <col min="12216" max="12216" width="12.7109375" style="76" customWidth="1"/>
    <col min="12217" max="12217" width="18" style="76" customWidth="1"/>
    <col min="12218" max="12218" width="18.7109375" style="76" bestFit="1" customWidth="1"/>
    <col min="12219" max="12219" width="9.140625" style="76"/>
    <col min="12220" max="12220" width="16" style="76" bestFit="1" customWidth="1"/>
    <col min="12221" max="12461" width="9.140625" style="76"/>
    <col min="12462" max="12462" width="72.5703125" style="76" customWidth="1"/>
    <col min="12463" max="12463" width="7.140625" style="76" customWidth="1"/>
    <col min="12464" max="12464" width="18.28515625" style="76" customWidth="1"/>
    <col min="12465" max="12465" width="16.5703125" style="76" customWidth="1"/>
    <col min="12466" max="12466" width="17.140625" style="76" customWidth="1"/>
    <col min="12467" max="12467" width="13.85546875" style="76" customWidth="1"/>
    <col min="12468" max="12468" width="17.7109375" style="76" customWidth="1"/>
    <col min="12469" max="12470" width="17.42578125" style="76" customWidth="1"/>
    <col min="12471" max="12471" width="13.42578125" style="76" customWidth="1"/>
    <col min="12472" max="12472" width="12.7109375" style="76" customWidth="1"/>
    <col min="12473" max="12473" width="18" style="76" customWidth="1"/>
    <col min="12474" max="12474" width="18.7109375" style="76" bestFit="1" customWidth="1"/>
    <col min="12475" max="12475" width="9.140625" style="76"/>
    <col min="12476" max="12476" width="16" style="76" bestFit="1" customWidth="1"/>
    <col min="12477" max="12717" width="9.140625" style="76"/>
    <col min="12718" max="12718" width="72.5703125" style="76" customWidth="1"/>
    <col min="12719" max="12719" width="7.140625" style="76" customWidth="1"/>
    <col min="12720" max="12720" width="18.28515625" style="76" customWidth="1"/>
    <col min="12721" max="12721" width="16.5703125" style="76" customWidth="1"/>
    <col min="12722" max="12722" width="17.140625" style="76" customWidth="1"/>
    <col min="12723" max="12723" width="13.85546875" style="76" customWidth="1"/>
    <col min="12724" max="12724" width="17.7109375" style="76" customWidth="1"/>
    <col min="12725" max="12726" width="17.42578125" style="76" customWidth="1"/>
    <col min="12727" max="12727" width="13.42578125" style="76" customWidth="1"/>
    <col min="12728" max="12728" width="12.7109375" style="76" customWidth="1"/>
    <col min="12729" max="12729" width="18" style="76" customWidth="1"/>
    <col min="12730" max="12730" width="18.7109375" style="76" bestFit="1" customWidth="1"/>
    <col min="12731" max="12731" width="9.140625" style="76"/>
    <col min="12732" max="12732" width="16" style="76" bestFit="1" customWidth="1"/>
    <col min="12733" max="12973" width="9.140625" style="76"/>
    <col min="12974" max="12974" width="72.5703125" style="76" customWidth="1"/>
    <col min="12975" max="12975" width="7.140625" style="76" customWidth="1"/>
    <col min="12976" max="12976" width="18.28515625" style="76" customWidth="1"/>
    <col min="12977" max="12977" width="16.5703125" style="76" customWidth="1"/>
    <col min="12978" max="12978" width="17.140625" style="76" customWidth="1"/>
    <col min="12979" max="12979" width="13.85546875" style="76" customWidth="1"/>
    <col min="12980" max="12980" width="17.7109375" style="76" customWidth="1"/>
    <col min="12981" max="12982" width="17.42578125" style="76" customWidth="1"/>
    <col min="12983" max="12983" width="13.42578125" style="76" customWidth="1"/>
    <col min="12984" max="12984" width="12.7109375" style="76" customWidth="1"/>
    <col min="12985" max="12985" width="18" style="76" customWidth="1"/>
    <col min="12986" max="12986" width="18.7109375" style="76" bestFit="1" customWidth="1"/>
    <col min="12987" max="12987" width="9.140625" style="76"/>
    <col min="12988" max="12988" width="16" style="76" bestFit="1" customWidth="1"/>
    <col min="12989" max="13229" width="9.140625" style="76"/>
    <col min="13230" max="13230" width="72.5703125" style="76" customWidth="1"/>
    <col min="13231" max="13231" width="7.140625" style="76" customWidth="1"/>
    <col min="13232" max="13232" width="18.28515625" style="76" customWidth="1"/>
    <col min="13233" max="13233" width="16.5703125" style="76" customWidth="1"/>
    <col min="13234" max="13234" width="17.140625" style="76" customWidth="1"/>
    <col min="13235" max="13235" width="13.85546875" style="76" customWidth="1"/>
    <col min="13236" max="13236" width="17.7109375" style="76" customWidth="1"/>
    <col min="13237" max="13238" width="17.42578125" style="76" customWidth="1"/>
    <col min="13239" max="13239" width="13.42578125" style="76" customWidth="1"/>
    <col min="13240" max="13240" width="12.7109375" style="76" customWidth="1"/>
    <col min="13241" max="13241" width="18" style="76" customWidth="1"/>
    <col min="13242" max="13242" width="18.7109375" style="76" bestFit="1" customWidth="1"/>
    <col min="13243" max="13243" width="9.140625" style="76"/>
    <col min="13244" max="13244" width="16" style="76" bestFit="1" customWidth="1"/>
    <col min="13245" max="13485" width="9.140625" style="76"/>
    <col min="13486" max="13486" width="72.5703125" style="76" customWidth="1"/>
    <col min="13487" max="13487" width="7.140625" style="76" customWidth="1"/>
    <col min="13488" max="13488" width="18.28515625" style="76" customWidth="1"/>
    <col min="13489" max="13489" width="16.5703125" style="76" customWidth="1"/>
    <col min="13490" max="13490" width="17.140625" style="76" customWidth="1"/>
    <col min="13491" max="13491" width="13.85546875" style="76" customWidth="1"/>
    <col min="13492" max="13492" width="17.7109375" style="76" customWidth="1"/>
    <col min="13493" max="13494" width="17.42578125" style="76" customWidth="1"/>
    <col min="13495" max="13495" width="13.42578125" style="76" customWidth="1"/>
    <col min="13496" max="13496" width="12.7109375" style="76" customWidth="1"/>
    <col min="13497" max="13497" width="18" style="76" customWidth="1"/>
    <col min="13498" max="13498" width="18.7109375" style="76" bestFit="1" customWidth="1"/>
    <col min="13499" max="13499" width="9.140625" style="76"/>
    <col min="13500" max="13500" width="16" style="76" bestFit="1" customWidth="1"/>
    <col min="13501" max="13741" width="9.140625" style="76"/>
    <col min="13742" max="13742" width="72.5703125" style="76" customWidth="1"/>
    <col min="13743" max="13743" width="7.140625" style="76" customWidth="1"/>
    <col min="13744" max="13744" width="18.28515625" style="76" customWidth="1"/>
    <col min="13745" max="13745" width="16.5703125" style="76" customWidth="1"/>
    <col min="13746" max="13746" width="17.140625" style="76" customWidth="1"/>
    <col min="13747" max="13747" width="13.85546875" style="76" customWidth="1"/>
    <col min="13748" max="13748" width="17.7109375" style="76" customWidth="1"/>
    <col min="13749" max="13750" width="17.42578125" style="76" customWidth="1"/>
    <col min="13751" max="13751" width="13.42578125" style="76" customWidth="1"/>
    <col min="13752" max="13752" width="12.7109375" style="76" customWidth="1"/>
    <col min="13753" max="13753" width="18" style="76" customWidth="1"/>
    <col min="13754" max="13754" width="18.7109375" style="76" bestFit="1" customWidth="1"/>
    <col min="13755" max="13755" width="9.140625" style="76"/>
    <col min="13756" max="13756" width="16" style="76" bestFit="1" customWidth="1"/>
    <col min="13757" max="13997" width="9.140625" style="76"/>
    <col min="13998" max="13998" width="72.5703125" style="76" customWidth="1"/>
    <col min="13999" max="13999" width="7.140625" style="76" customWidth="1"/>
    <col min="14000" max="14000" width="18.28515625" style="76" customWidth="1"/>
    <col min="14001" max="14001" width="16.5703125" style="76" customWidth="1"/>
    <col min="14002" max="14002" width="17.140625" style="76" customWidth="1"/>
    <col min="14003" max="14003" width="13.85546875" style="76" customWidth="1"/>
    <col min="14004" max="14004" width="17.7109375" style="76" customWidth="1"/>
    <col min="14005" max="14006" width="17.42578125" style="76" customWidth="1"/>
    <col min="14007" max="14007" width="13.42578125" style="76" customWidth="1"/>
    <col min="14008" max="14008" width="12.7109375" style="76" customWidth="1"/>
    <col min="14009" max="14009" width="18" style="76" customWidth="1"/>
    <col min="14010" max="14010" width="18.7109375" style="76" bestFit="1" customWidth="1"/>
    <col min="14011" max="14011" width="9.140625" style="76"/>
    <col min="14012" max="14012" width="16" style="76" bestFit="1" customWidth="1"/>
    <col min="14013" max="14253" width="9.140625" style="76"/>
    <col min="14254" max="14254" width="72.5703125" style="76" customWidth="1"/>
    <col min="14255" max="14255" width="7.140625" style="76" customWidth="1"/>
    <col min="14256" max="14256" width="18.28515625" style="76" customWidth="1"/>
    <col min="14257" max="14257" width="16.5703125" style="76" customWidth="1"/>
    <col min="14258" max="14258" width="17.140625" style="76" customWidth="1"/>
    <col min="14259" max="14259" width="13.85546875" style="76" customWidth="1"/>
    <col min="14260" max="14260" width="17.7109375" style="76" customWidth="1"/>
    <col min="14261" max="14262" width="17.42578125" style="76" customWidth="1"/>
    <col min="14263" max="14263" width="13.42578125" style="76" customWidth="1"/>
    <col min="14264" max="14264" width="12.7109375" style="76" customWidth="1"/>
    <col min="14265" max="14265" width="18" style="76" customWidth="1"/>
    <col min="14266" max="14266" width="18.7109375" style="76" bestFit="1" customWidth="1"/>
    <col min="14267" max="14267" width="9.140625" style="76"/>
    <col min="14268" max="14268" width="16" style="76" bestFit="1" customWidth="1"/>
    <col min="14269" max="14509" width="9.140625" style="76"/>
    <col min="14510" max="14510" width="72.5703125" style="76" customWidth="1"/>
    <col min="14511" max="14511" width="7.140625" style="76" customWidth="1"/>
    <col min="14512" max="14512" width="18.28515625" style="76" customWidth="1"/>
    <col min="14513" max="14513" width="16.5703125" style="76" customWidth="1"/>
    <col min="14514" max="14514" width="17.140625" style="76" customWidth="1"/>
    <col min="14515" max="14515" width="13.85546875" style="76" customWidth="1"/>
    <col min="14516" max="14516" width="17.7109375" style="76" customWidth="1"/>
    <col min="14517" max="14518" width="17.42578125" style="76" customWidth="1"/>
    <col min="14519" max="14519" width="13.42578125" style="76" customWidth="1"/>
    <col min="14520" max="14520" width="12.7109375" style="76" customWidth="1"/>
    <col min="14521" max="14521" width="18" style="76" customWidth="1"/>
    <col min="14522" max="14522" width="18.7109375" style="76" bestFit="1" customWidth="1"/>
    <col min="14523" max="14523" width="9.140625" style="76"/>
    <col min="14524" max="14524" width="16" style="76" bestFit="1" customWidth="1"/>
    <col min="14525" max="14765" width="9.140625" style="76"/>
    <col min="14766" max="14766" width="72.5703125" style="76" customWidth="1"/>
    <col min="14767" max="14767" width="7.140625" style="76" customWidth="1"/>
    <col min="14768" max="14768" width="18.28515625" style="76" customWidth="1"/>
    <col min="14769" max="14769" width="16.5703125" style="76" customWidth="1"/>
    <col min="14770" max="14770" width="17.140625" style="76" customWidth="1"/>
    <col min="14771" max="14771" width="13.85546875" style="76" customWidth="1"/>
    <col min="14772" max="14772" width="17.7109375" style="76" customWidth="1"/>
    <col min="14773" max="14774" width="17.42578125" style="76" customWidth="1"/>
    <col min="14775" max="14775" width="13.42578125" style="76" customWidth="1"/>
    <col min="14776" max="14776" width="12.7109375" style="76" customWidth="1"/>
    <col min="14777" max="14777" width="18" style="76" customWidth="1"/>
    <col min="14778" max="14778" width="18.7109375" style="76" bestFit="1" customWidth="1"/>
    <col min="14779" max="14779" width="9.140625" style="76"/>
    <col min="14780" max="14780" width="16" style="76" bestFit="1" customWidth="1"/>
    <col min="14781" max="15021" width="9.140625" style="76"/>
    <col min="15022" max="15022" width="72.5703125" style="76" customWidth="1"/>
    <col min="15023" max="15023" width="7.140625" style="76" customWidth="1"/>
    <col min="15024" max="15024" width="18.28515625" style="76" customWidth="1"/>
    <col min="15025" max="15025" width="16.5703125" style="76" customWidth="1"/>
    <col min="15026" max="15026" width="17.140625" style="76" customWidth="1"/>
    <col min="15027" max="15027" width="13.85546875" style="76" customWidth="1"/>
    <col min="15028" max="15028" width="17.7109375" style="76" customWidth="1"/>
    <col min="15029" max="15030" width="17.42578125" style="76" customWidth="1"/>
    <col min="15031" max="15031" width="13.42578125" style="76" customWidth="1"/>
    <col min="15032" max="15032" width="12.7109375" style="76" customWidth="1"/>
    <col min="15033" max="15033" width="18" style="76" customWidth="1"/>
    <col min="15034" max="15034" width="18.7109375" style="76" bestFit="1" customWidth="1"/>
    <col min="15035" max="15035" width="9.140625" style="76"/>
    <col min="15036" max="15036" width="16" style="76" bestFit="1" customWidth="1"/>
    <col min="15037" max="15277" width="9.140625" style="76"/>
    <col min="15278" max="15278" width="72.5703125" style="76" customWidth="1"/>
    <col min="15279" max="15279" width="7.140625" style="76" customWidth="1"/>
    <col min="15280" max="15280" width="18.28515625" style="76" customWidth="1"/>
    <col min="15281" max="15281" width="16.5703125" style="76" customWidth="1"/>
    <col min="15282" max="15282" width="17.140625" style="76" customWidth="1"/>
    <col min="15283" max="15283" width="13.85546875" style="76" customWidth="1"/>
    <col min="15284" max="15284" width="17.7109375" style="76" customWidth="1"/>
    <col min="15285" max="15286" width="17.42578125" style="76" customWidth="1"/>
    <col min="15287" max="15287" width="13.42578125" style="76" customWidth="1"/>
    <col min="15288" max="15288" width="12.7109375" style="76" customWidth="1"/>
    <col min="15289" max="15289" width="18" style="76" customWidth="1"/>
    <col min="15290" max="15290" width="18.7109375" style="76" bestFit="1" customWidth="1"/>
    <col min="15291" max="15291" width="9.140625" style="76"/>
    <col min="15292" max="15292" width="16" style="76" bestFit="1" customWidth="1"/>
    <col min="15293" max="15533" width="9.140625" style="76"/>
    <col min="15534" max="15534" width="72.5703125" style="76" customWidth="1"/>
    <col min="15535" max="15535" width="7.140625" style="76" customWidth="1"/>
    <col min="15536" max="15536" width="18.28515625" style="76" customWidth="1"/>
    <col min="15537" max="15537" width="16.5703125" style="76" customWidth="1"/>
    <col min="15538" max="15538" width="17.140625" style="76" customWidth="1"/>
    <col min="15539" max="15539" width="13.85546875" style="76" customWidth="1"/>
    <col min="15540" max="15540" width="17.7109375" style="76" customWidth="1"/>
    <col min="15541" max="15542" width="17.42578125" style="76" customWidth="1"/>
    <col min="15543" max="15543" width="13.42578125" style="76" customWidth="1"/>
    <col min="15544" max="15544" width="12.7109375" style="76" customWidth="1"/>
    <col min="15545" max="15545" width="18" style="76" customWidth="1"/>
    <col min="15546" max="15546" width="18.7109375" style="76" bestFit="1" customWidth="1"/>
    <col min="15547" max="15547" width="9.140625" style="76"/>
    <col min="15548" max="15548" width="16" style="76" bestFit="1" customWidth="1"/>
    <col min="15549" max="15789" width="9.140625" style="76"/>
    <col min="15790" max="15790" width="72.5703125" style="76" customWidth="1"/>
    <col min="15791" max="15791" width="7.140625" style="76" customWidth="1"/>
    <col min="15792" max="15792" width="18.28515625" style="76" customWidth="1"/>
    <col min="15793" max="15793" width="16.5703125" style="76" customWidth="1"/>
    <col min="15794" max="15794" width="17.140625" style="76" customWidth="1"/>
    <col min="15795" max="15795" width="13.85546875" style="76" customWidth="1"/>
    <col min="15796" max="15796" width="17.7109375" style="76" customWidth="1"/>
    <col min="15797" max="15798" width="17.42578125" style="76" customWidth="1"/>
    <col min="15799" max="15799" width="13.42578125" style="76" customWidth="1"/>
    <col min="15800" max="15800" width="12.7109375" style="76" customWidth="1"/>
    <col min="15801" max="15801" width="18" style="76" customWidth="1"/>
    <col min="15802" max="15802" width="18.7109375" style="76" bestFit="1" customWidth="1"/>
    <col min="15803" max="15803" width="9.140625" style="76"/>
    <col min="15804" max="15804" width="16" style="76" bestFit="1" customWidth="1"/>
    <col min="15805" max="16045" width="9.140625" style="76"/>
    <col min="16046" max="16046" width="72.5703125" style="76" customWidth="1"/>
    <col min="16047" max="16047" width="7.140625" style="76" customWidth="1"/>
    <col min="16048" max="16048" width="18.28515625" style="76" customWidth="1"/>
    <col min="16049" max="16049" width="16.5703125" style="76" customWidth="1"/>
    <col min="16050" max="16050" width="17.140625" style="76" customWidth="1"/>
    <col min="16051" max="16051" width="13.85546875" style="76" customWidth="1"/>
    <col min="16052" max="16052" width="17.7109375" style="76" customWidth="1"/>
    <col min="16053" max="16054" width="17.42578125" style="76" customWidth="1"/>
    <col min="16055" max="16055" width="13.42578125" style="76" customWidth="1"/>
    <col min="16056" max="16056" width="12.7109375" style="76" customWidth="1"/>
    <col min="16057" max="16057" width="18" style="76" customWidth="1"/>
    <col min="16058" max="16058" width="18.7109375" style="76" bestFit="1" customWidth="1"/>
    <col min="16059" max="16059" width="9.140625" style="76"/>
    <col min="16060" max="16060" width="16" style="76" bestFit="1" customWidth="1"/>
    <col min="16061" max="16384" width="9.140625" style="76"/>
  </cols>
  <sheetData>
    <row r="1" spans="1:10" ht="13.9" customHeight="1" x14ac:dyDescent="0.3">
      <c r="A1" s="1"/>
      <c r="B1" s="1"/>
      <c r="C1" s="2"/>
      <c r="E1" s="3" t="s">
        <v>76</v>
      </c>
      <c r="F1" s="4"/>
      <c r="G1" s="4"/>
      <c r="H1" s="5"/>
    </row>
    <row r="2" spans="1:10" ht="20.45" customHeight="1" x14ac:dyDescent="0.3">
      <c r="A2" s="1"/>
      <c r="B2" s="1"/>
      <c r="C2" s="2"/>
      <c r="E2" s="127" t="s">
        <v>0</v>
      </c>
      <c r="F2" s="127"/>
      <c r="G2" s="127"/>
      <c r="H2" s="127"/>
      <c r="I2" s="127"/>
      <c r="J2" s="127"/>
    </row>
    <row r="3" spans="1:10" s="75" customFormat="1" ht="16.899999999999999" customHeight="1" x14ac:dyDescent="0.3">
      <c r="A3" s="121" t="s">
        <v>77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s="75" customFormat="1" ht="18.75" x14ac:dyDescent="0.3">
      <c r="A4" s="122" t="s">
        <v>78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s="75" customFormat="1" ht="13.15" customHeight="1" x14ac:dyDescent="0.3">
      <c r="A5" s="123" t="s">
        <v>1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s="75" customFormat="1" ht="20.45" customHeight="1" x14ac:dyDescent="0.3">
      <c r="A6" s="124" t="s">
        <v>98</v>
      </c>
      <c r="B6" s="124"/>
      <c r="C6" s="124"/>
      <c r="D6" s="124"/>
      <c r="E6" s="124"/>
      <c r="F6" s="124"/>
      <c r="G6" s="124"/>
      <c r="H6" s="124"/>
      <c r="I6" s="124"/>
      <c r="J6" s="124"/>
    </row>
    <row r="7" spans="1:10" s="75" customFormat="1" ht="19.5" customHeight="1" x14ac:dyDescent="0.3">
      <c r="A7" s="7"/>
      <c r="B7" s="8"/>
      <c r="C7" s="8"/>
      <c r="D7" s="8"/>
      <c r="E7" s="8"/>
      <c r="F7" s="8"/>
      <c r="G7" s="6"/>
      <c r="H7" s="6"/>
      <c r="I7" s="9"/>
      <c r="J7" s="6" t="s">
        <v>2</v>
      </c>
    </row>
    <row r="8" spans="1:10" s="75" customFormat="1" ht="30" customHeight="1" x14ac:dyDescent="0.3">
      <c r="A8" s="125" t="s">
        <v>3</v>
      </c>
      <c r="B8" s="125" t="s">
        <v>4</v>
      </c>
      <c r="C8" s="129" t="s">
        <v>99</v>
      </c>
      <c r="D8" s="130"/>
      <c r="E8" s="130"/>
      <c r="F8" s="131"/>
      <c r="G8" s="126" t="s">
        <v>79</v>
      </c>
      <c r="H8" s="126"/>
      <c r="I8" s="126"/>
      <c r="J8" s="126"/>
    </row>
    <row r="9" spans="1:10" s="75" customFormat="1" ht="36" customHeight="1" x14ac:dyDescent="0.3">
      <c r="A9" s="125"/>
      <c r="B9" s="125"/>
      <c r="C9" s="73" t="s">
        <v>80</v>
      </c>
      <c r="D9" s="73" t="s">
        <v>81</v>
      </c>
      <c r="E9" s="73" t="s">
        <v>82</v>
      </c>
      <c r="F9" s="74" t="s">
        <v>83</v>
      </c>
      <c r="G9" s="73" t="s">
        <v>80</v>
      </c>
      <c r="H9" s="73" t="s">
        <v>81</v>
      </c>
      <c r="I9" s="78" t="s">
        <v>82</v>
      </c>
      <c r="J9" s="10" t="s">
        <v>83</v>
      </c>
    </row>
    <row r="10" spans="1:10" s="75" customFormat="1" x14ac:dyDescent="0.3">
      <c r="A10" s="11" t="s">
        <v>5</v>
      </c>
      <c r="B10" s="11" t="s">
        <v>6</v>
      </c>
      <c r="C10" s="11">
        <v>3</v>
      </c>
      <c r="D10" s="11">
        <v>4</v>
      </c>
      <c r="E10" s="11">
        <v>5</v>
      </c>
      <c r="F10" s="12">
        <v>6</v>
      </c>
      <c r="G10" s="13">
        <v>7</v>
      </c>
      <c r="H10" s="14">
        <v>8</v>
      </c>
      <c r="I10" s="14">
        <v>9</v>
      </c>
      <c r="J10" s="14">
        <v>10</v>
      </c>
    </row>
    <row r="11" spans="1:10" s="75" customFormat="1" ht="13.9" customHeight="1" x14ac:dyDescent="0.3">
      <c r="A11" s="106" t="s">
        <v>7</v>
      </c>
      <c r="B11" s="107"/>
      <c r="C11" s="107"/>
      <c r="D11" s="107"/>
      <c r="E11" s="107"/>
      <c r="F11" s="107"/>
      <c r="G11" s="107"/>
      <c r="H11" s="107"/>
      <c r="I11" s="107"/>
      <c r="J11" s="108"/>
    </row>
    <row r="12" spans="1:10" s="75" customFormat="1" ht="13.9" customHeight="1" x14ac:dyDescent="0.3">
      <c r="A12" s="15" t="s">
        <v>84</v>
      </c>
      <c r="B12" s="16" t="s">
        <v>8</v>
      </c>
      <c r="C12" s="60">
        <f>C13+C14</f>
        <v>140647168.93000001</v>
      </c>
      <c r="D12" s="60">
        <f>D13+D14</f>
        <v>145228187.62</v>
      </c>
      <c r="E12" s="60">
        <f>D12-C12</f>
        <v>4581018.6899999976</v>
      </c>
      <c r="F12" s="79">
        <f>(D12/C12)*100</f>
        <v>103.25709982280551</v>
      </c>
      <c r="G12" s="60">
        <f>G13+G14</f>
        <v>465357039.04000002</v>
      </c>
      <c r="H12" s="60">
        <f>H13+H14</f>
        <v>462666894.25</v>
      </c>
      <c r="I12" s="60">
        <f>H12-G12</f>
        <v>-2690144.7900000215</v>
      </c>
      <c r="J12" s="80">
        <f t="shared" ref="J12:J23" si="0">(H12/G12)*100</f>
        <v>99.421918104956646</v>
      </c>
    </row>
    <row r="13" spans="1:10" s="6" customFormat="1" x14ac:dyDescent="0.3">
      <c r="A13" s="17" t="s">
        <v>85</v>
      </c>
      <c r="B13" s="18" t="s">
        <v>9</v>
      </c>
      <c r="C13" s="81">
        <v>140647168.93000001</v>
      </c>
      <c r="D13" s="81">
        <v>145228187.62</v>
      </c>
      <c r="E13" s="60">
        <f t="shared" ref="E13:E65" si="1">D13-C13</f>
        <v>4581018.6899999976</v>
      </c>
      <c r="F13" s="79">
        <f t="shared" ref="F13:F40" si="2">(D13/C13)*100</f>
        <v>103.25709982280551</v>
      </c>
      <c r="G13" s="82">
        <v>465357039.04000002</v>
      </c>
      <c r="H13" s="82">
        <v>462666894.25</v>
      </c>
      <c r="I13" s="60">
        <f t="shared" ref="I13:I23" si="3">H13-G13</f>
        <v>-2690144.7900000215</v>
      </c>
      <c r="J13" s="80">
        <f t="shared" si="0"/>
        <v>99.421918104956646</v>
      </c>
    </row>
    <row r="14" spans="1:10" s="6" customFormat="1" x14ac:dyDescent="0.3">
      <c r="A14" s="19" t="s">
        <v>86</v>
      </c>
      <c r="B14" s="20" t="s">
        <v>10</v>
      </c>
      <c r="C14" s="83">
        <v>0</v>
      </c>
      <c r="D14" s="83"/>
      <c r="E14" s="60">
        <f t="shared" si="1"/>
        <v>0</v>
      </c>
      <c r="F14" s="79" t="e">
        <f t="shared" si="2"/>
        <v>#DIV/0!</v>
      </c>
      <c r="G14" s="82">
        <v>0</v>
      </c>
      <c r="H14" s="82">
        <v>0</v>
      </c>
      <c r="I14" s="60">
        <f t="shared" si="3"/>
        <v>0</v>
      </c>
      <c r="J14" s="80" t="e">
        <f t="shared" si="0"/>
        <v>#DIV/0!</v>
      </c>
    </row>
    <row r="15" spans="1:10" s="6" customFormat="1" x14ac:dyDescent="0.3">
      <c r="A15" s="21" t="s">
        <v>87</v>
      </c>
      <c r="B15" s="22" t="s">
        <v>11</v>
      </c>
      <c r="C15" s="84">
        <f>C16</f>
        <v>12437724</v>
      </c>
      <c r="D15" s="84">
        <f>D16</f>
        <v>11880599.060000001</v>
      </c>
      <c r="E15" s="85">
        <f t="shared" si="1"/>
        <v>-557124.93999999948</v>
      </c>
      <c r="F15" s="23">
        <f t="shared" si="2"/>
        <v>95.520684170190634</v>
      </c>
      <c r="G15" s="84">
        <f>G16</f>
        <v>52976768</v>
      </c>
      <c r="H15" s="84">
        <f>H16</f>
        <v>78647645.019999996</v>
      </c>
      <c r="I15" s="85">
        <f t="shared" si="3"/>
        <v>25670877.019999996</v>
      </c>
      <c r="J15" s="86">
        <f t="shared" si="0"/>
        <v>148.45685757953373</v>
      </c>
    </row>
    <row r="16" spans="1:10" s="6" customFormat="1" ht="44.25" customHeight="1" x14ac:dyDescent="0.3">
      <c r="A16" s="24" t="s">
        <v>12</v>
      </c>
      <c r="B16" s="25" t="s">
        <v>13</v>
      </c>
      <c r="C16" s="87">
        <v>12437724</v>
      </c>
      <c r="D16" s="87">
        <v>11880599.060000001</v>
      </c>
      <c r="E16" s="85">
        <f>D16-C16</f>
        <v>-557124.93999999948</v>
      </c>
      <c r="F16" s="23">
        <f>(D16/C16)*100</f>
        <v>95.520684170190634</v>
      </c>
      <c r="G16" s="87">
        <v>52976768</v>
      </c>
      <c r="H16" s="87">
        <v>78647645.019999996</v>
      </c>
      <c r="I16" s="60">
        <f>H16-G16</f>
        <v>25670877.019999996</v>
      </c>
      <c r="J16" s="80">
        <f>(H16/G16)*100</f>
        <v>148.45685757953373</v>
      </c>
    </row>
    <row r="17" spans="1:10" s="6" customFormat="1" x14ac:dyDescent="0.3">
      <c r="A17" s="88" t="s">
        <v>88</v>
      </c>
      <c r="B17" s="89">
        <v>1030</v>
      </c>
      <c r="C17" s="90">
        <f>C18+C19+C20+C21+C22+C23+C24+C25+C26</f>
        <v>1574475.75</v>
      </c>
      <c r="D17" s="90">
        <f>D18+D19+D20+D21+D22+D23+D24+D25+D26</f>
        <v>4764662.09</v>
      </c>
      <c r="E17" s="60">
        <f t="shared" si="1"/>
        <v>3190186.34</v>
      </c>
      <c r="F17" s="80">
        <f t="shared" si="2"/>
        <v>302.61895681784875</v>
      </c>
      <c r="G17" s="90">
        <f>G18+G19+G20+G21+G22+G23+G24+G25+G26</f>
        <v>6297905</v>
      </c>
      <c r="H17" s="90">
        <f>H18+H19+H20+H21+H22+H23+H24+H25+H26</f>
        <v>19160851.449999999</v>
      </c>
      <c r="I17" s="60">
        <f t="shared" si="3"/>
        <v>12862946.449999999</v>
      </c>
      <c r="J17" s="80">
        <f t="shared" si="0"/>
        <v>304.2416716352501</v>
      </c>
    </row>
    <row r="18" spans="1:10" s="6" customFormat="1" ht="32.25" x14ac:dyDescent="0.3">
      <c r="A18" s="27" t="s">
        <v>14</v>
      </c>
      <c r="B18" s="28">
        <v>1031</v>
      </c>
      <c r="C18" s="91">
        <v>0</v>
      </c>
      <c r="D18" s="91">
        <v>0</v>
      </c>
      <c r="E18" s="60">
        <f t="shared" si="1"/>
        <v>0</v>
      </c>
      <c r="F18" s="92" t="e">
        <f t="shared" si="2"/>
        <v>#DIV/0!</v>
      </c>
      <c r="G18" s="91">
        <v>0</v>
      </c>
      <c r="H18" s="91">
        <v>234850</v>
      </c>
      <c r="I18" s="60">
        <f t="shared" si="3"/>
        <v>234850</v>
      </c>
      <c r="J18" s="80" t="e">
        <f t="shared" si="0"/>
        <v>#DIV/0!</v>
      </c>
    </row>
    <row r="19" spans="1:10" ht="32.25" x14ac:dyDescent="0.3">
      <c r="A19" s="27" t="s">
        <v>15</v>
      </c>
      <c r="B19" s="28">
        <v>1032</v>
      </c>
      <c r="C19" s="91">
        <v>25000</v>
      </c>
      <c r="D19" s="91">
        <v>342341.54</v>
      </c>
      <c r="E19" s="60">
        <f t="shared" si="1"/>
        <v>317341.53999999998</v>
      </c>
      <c r="F19" s="79">
        <f t="shared" si="2"/>
        <v>1369.3661599999998</v>
      </c>
      <c r="G19" s="91">
        <v>100000</v>
      </c>
      <c r="H19" s="91">
        <v>727494.16</v>
      </c>
      <c r="I19" s="60">
        <f t="shared" si="3"/>
        <v>627494.16</v>
      </c>
      <c r="J19" s="80">
        <f t="shared" si="0"/>
        <v>727.49415999999997</v>
      </c>
    </row>
    <row r="20" spans="1:10" x14ac:dyDescent="0.3">
      <c r="A20" s="93" t="s">
        <v>89</v>
      </c>
      <c r="B20" s="28">
        <v>1033</v>
      </c>
      <c r="C20" s="91">
        <v>0</v>
      </c>
      <c r="D20" s="91">
        <v>162401.88</v>
      </c>
      <c r="E20" s="60">
        <f t="shared" si="1"/>
        <v>162401.88</v>
      </c>
      <c r="F20" s="79" t="e">
        <f t="shared" si="2"/>
        <v>#DIV/0!</v>
      </c>
      <c r="G20" s="91">
        <v>0</v>
      </c>
      <c r="H20" s="91">
        <v>825558.54</v>
      </c>
      <c r="I20" s="60">
        <f t="shared" si="3"/>
        <v>825558.54</v>
      </c>
      <c r="J20" s="80" t="e">
        <f t="shared" si="0"/>
        <v>#DIV/0!</v>
      </c>
    </row>
    <row r="21" spans="1:10" x14ac:dyDescent="0.3">
      <c r="A21" s="27" t="s">
        <v>16</v>
      </c>
      <c r="B21" s="28">
        <v>1034</v>
      </c>
      <c r="C21" s="91">
        <v>0</v>
      </c>
      <c r="D21" s="91">
        <v>0</v>
      </c>
      <c r="E21" s="60">
        <f t="shared" si="1"/>
        <v>0</v>
      </c>
      <c r="F21" s="79" t="e">
        <f t="shared" si="2"/>
        <v>#DIV/0!</v>
      </c>
      <c r="G21" s="91">
        <v>0</v>
      </c>
      <c r="H21" s="91">
        <v>0</v>
      </c>
      <c r="I21" s="60">
        <f t="shared" si="3"/>
        <v>0</v>
      </c>
      <c r="J21" s="80" t="e">
        <f t="shared" si="0"/>
        <v>#DIV/0!</v>
      </c>
    </row>
    <row r="22" spans="1:10" x14ac:dyDescent="0.3">
      <c r="A22" s="93" t="s">
        <v>17</v>
      </c>
      <c r="B22" s="28">
        <v>1035</v>
      </c>
      <c r="C22" s="91">
        <v>113300</v>
      </c>
      <c r="D22" s="91">
        <v>255117.18</v>
      </c>
      <c r="E22" s="60">
        <f t="shared" si="1"/>
        <v>141817.18</v>
      </c>
      <c r="F22" s="79">
        <f t="shared" si="2"/>
        <v>225.16962047661076</v>
      </c>
      <c r="G22" s="91">
        <v>453200</v>
      </c>
      <c r="H22" s="91">
        <v>1102656.03</v>
      </c>
      <c r="I22" s="60">
        <f t="shared" si="3"/>
        <v>649456.03</v>
      </c>
      <c r="J22" s="80">
        <f t="shared" si="0"/>
        <v>243.30450794351282</v>
      </c>
    </row>
    <row r="23" spans="1:10" x14ac:dyDescent="0.3">
      <c r="A23" s="24" t="s">
        <v>18</v>
      </c>
      <c r="B23" s="28">
        <v>1036</v>
      </c>
      <c r="C23" s="94">
        <v>386175.75</v>
      </c>
      <c r="D23" s="94">
        <v>357939.68</v>
      </c>
      <c r="E23" s="85">
        <f t="shared" si="1"/>
        <v>-28236.070000000007</v>
      </c>
      <c r="F23" s="23">
        <f t="shared" si="2"/>
        <v>92.688285061918052</v>
      </c>
      <c r="G23" s="91">
        <v>1544705</v>
      </c>
      <c r="H23" s="91">
        <v>1159271.17</v>
      </c>
      <c r="I23" s="85">
        <f t="shared" si="3"/>
        <v>-385433.83000000007</v>
      </c>
      <c r="J23" s="86">
        <f t="shared" si="0"/>
        <v>75.048062251368378</v>
      </c>
    </row>
    <row r="24" spans="1:10" x14ac:dyDescent="0.3">
      <c r="A24" s="95" t="s">
        <v>19</v>
      </c>
      <c r="B24" s="96">
        <v>1037</v>
      </c>
      <c r="C24" s="94">
        <v>0</v>
      </c>
      <c r="D24" s="94">
        <v>0</v>
      </c>
      <c r="E24" s="85">
        <f>D24-C24</f>
        <v>0</v>
      </c>
      <c r="F24" s="23" t="e">
        <f>(D24/C24)*100</f>
        <v>#DIV/0!</v>
      </c>
      <c r="G24" s="91">
        <v>0</v>
      </c>
      <c r="H24" s="91">
        <v>0</v>
      </c>
      <c r="I24" s="85">
        <f>H24-G24</f>
        <v>0</v>
      </c>
      <c r="J24" s="86" t="e">
        <f>(H24/G24)*100</f>
        <v>#DIV/0!</v>
      </c>
    </row>
    <row r="25" spans="1:10" x14ac:dyDescent="0.3">
      <c r="A25" s="27" t="s">
        <v>90</v>
      </c>
      <c r="B25" s="28">
        <v>1038</v>
      </c>
      <c r="C25" s="91">
        <v>1050000</v>
      </c>
      <c r="D25" s="91">
        <v>1715957.62</v>
      </c>
      <c r="E25" s="85">
        <f>D25-C25</f>
        <v>665957.62000000011</v>
      </c>
      <c r="F25" s="23">
        <f>(D25/C25)*100</f>
        <v>163.42453523809525</v>
      </c>
      <c r="G25" s="91">
        <v>4200000</v>
      </c>
      <c r="H25" s="91">
        <f>6378940.18+1000000-13956-10559</f>
        <v>7354425.1799999997</v>
      </c>
      <c r="I25" s="85">
        <f>H25-G25</f>
        <v>3154425.1799999997</v>
      </c>
      <c r="J25" s="86">
        <f>(H25/G25)*100</f>
        <v>175.10536142857143</v>
      </c>
    </row>
    <row r="26" spans="1:10" s="77" customFormat="1" x14ac:dyDescent="0.3">
      <c r="A26" s="27" t="s">
        <v>91</v>
      </c>
      <c r="B26" s="30">
        <v>1039</v>
      </c>
      <c r="C26" s="28">
        <v>0</v>
      </c>
      <c r="D26" s="29">
        <v>1930904.19</v>
      </c>
      <c r="E26" s="85">
        <f>D26-C26</f>
        <v>1930904.19</v>
      </c>
      <c r="F26" s="23" t="e">
        <f>(D26/C26)*100</f>
        <v>#DIV/0!</v>
      </c>
      <c r="G26" s="91">
        <v>0</v>
      </c>
      <c r="H26" s="91">
        <v>7756596.3700000001</v>
      </c>
      <c r="I26" s="85">
        <f>H26-G26</f>
        <v>7756596.3700000001</v>
      </c>
      <c r="J26" s="86" t="e">
        <f>(H26/G26)*100</f>
        <v>#DIV/0!</v>
      </c>
    </row>
    <row r="27" spans="1:10" x14ac:dyDescent="0.3">
      <c r="A27" s="128" t="s">
        <v>20</v>
      </c>
      <c r="B27" s="128"/>
      <c r="C27" s="128"/>
      <c r="D27" s="128"/>
      <c r="E27" s="128"/>
      <c r="F27" s="128"/>
      <c r="G27" s="128"/>
      <c r="H27" s="128"/>
      <c r="I27" s="128"/>
      <c r="J27" s="128"/>
    </row>
    <row r="28" spans="1:10" x14ac:dyDescent="0.3">
      <c r="A28" s="97" t="s">
        <v>21</v>
      </c>
      <c r="B28" s="32">
        <v>1040</v>
      </c>
      <c r="C28" s="53">
        <v>93841950.489999995</v>
      </c>
      <c r="D28" s="53">
        <v>81942277.640000001</v>
      </c>
      <c r="E28" s="90">
        <f t="shared" si="1"/>
        <v>-11899672.849999994</v>
      </c>
      <c r="F28" s="92">
        <f t="shared" si="2"/>
        <v>87.319452773663258</v>
      </c>
      <c r="G28" s="98">
        <v>306373400.85000002</v>
      </c>
      <c r="H28" s="98">
        <v>301780339.82999998</v>
      </c>
      <c r="I28" s="90">
        <f t="shared" ref="I28:I40" si="4">H28-G28</f>
        <v>-4593061.0200000405</v>
      </c>
      <c r="J28" s="99">
        <f t="shared" ref="J28:J40" si="5">(H28/G28)*100</f>
        <v>98.500829051328509</v>
      </c>
    </row>
    <row r="29" spans="1:10" x14ac:dyDescent="0.3">
      <c r="A29" s="31" t="s">
        <v>22</v>
      </c>
      <c r="B29" s="34">
        <v>1050</v>
      </c>
      <c r="C29" s="52">
        <v>22514857.559999999</v>
      </c>
      <c r="D29" s="52">
        <v>21170488.050000001</v>
      </c>
      <c r="E29" s="60">
        <f t="shared" si="1"/>
        <v>-1344369.5099999979</v>
      </c>
      <c r="F29" s="79">
        <f t="shared" si="2"/>
        <v>94.028967287857014</v>
      </c>
      <c r="G29" s="98">
        <v>68663647.659999996</v>
      </c>
      <c r="H29" s="98">
        <v>64909599.850000001</v>
      </c>
      <c r="I29" s="60">
        <f t="shared" si="4"/>
        <v>-3754047.8099999949</v>
      </c>
      <c r="J29" s="80">
        <f t="shared" si="5"/>
        <v>94.53269970656261</v>
      </c>
    </row>
    <row r="30" spans="1:10" x14ac:dyDescent="0.3">
      <c r="A30" s="31" t="s">
        <v>23</v>
      </c>
      <c r="B30" s="34">
        <v>1060</v>
      </c>
      <c r="C30" s="52">
        <v>995000</v>
      </c>
      <c r="D30" s="52">
        <v>736229.26</v>
      </c>
      <c r="E30" s="60">
        <f t="shared" si="1"/>
        <v>-258770.74</v>
      </c>
      <c r="F30" s="79">
        <f t="shared" si="2"/>
        <v>73.992890452261307</v>
      </c>
      <c r="G30" s="98">
        <v>3690000</v>
      </c>
      <c r="H30" s="98">
        <f>13956+673082.34+254196.67+92664.87</f>
        <v>1033899.88</v>
      </c>
      <c r="I30" s="60">
        <f t="shared" si="4"/>
        <v>-2656100.12</v>
      </c>
      <c r="J30" s="80">
        <f t="shared" si="5"/>
        <v>28.018966937669376</v>
      </c>
    </row>
    <row r="31" spans="1:10" x14ac:dyDescent="0.3">
      <c r="A31" s="31" t="s">
        <v>24</v>
      </c>
      <c r="B31" s="34">
        <v>1070</v>
      </c>
      <c r="C31" s="52">
        <v>7994847.3799999999</v>
      </c>
      <c r="D31" s="52">
        <v>4494069.32</v>
      </c>
      <c r="E31" s="60">
        <f t="shared" si="1"/>
        <v>-3500778.0599999996</v>
      </c>
      <c r="F31" s="79">
        <f t="shared" si="2"/>
        <v>56.212071430436737</v>
      </c>
      <c r="G31" s="98">
        <v>48547696.030000001</v>
      </c>
      <c r="H31" s="98">
        <v>72956036.400000006</v>
      </c>
      <c r="I31" s="60">
        <f t="shared" si="4"/>
        <v>24408340.370000005</v>
      </c>
      <c r="J31" s="80">
        <f t="shared" si="5"/>
        <v>150.2770313856231</v>
      </c>
    </row>
    <row r="32" spans="1:10" x14ac:dyDescent="0.3">
      <c r="A32" s="31" t="s">
        <v>25</v>
      </c>
      <c r="B32" s="34">
        <v>1080</v>
      </c>
      <c r="C32" s="52">
        <v>750000</v>
      </c>
      <c r="D32" s="52">
        <v>8478526.1899999995</v>
      </c>
      <c r="E32" s="60">
        <f t="shared" si="1"/>
        <v>7728526.1899999995</v>
      </c>
      <c r="F32" s="79">
        <f t="shared" si="2"/>
        <v>1130.4701586666665</v>
      </c>
      <c r="G32" s="98">
        <v>3000000</v>
      </c>
      <c r="H32" s="98">
        <f>7932302.29+2032955.52</f>
        <v>9965257.8100000005</v>
      </c>
      <c r="I32" s="60">
        <f t="shared" si="4"/>
        <v>6965257.8100000005</v>
      </c>
      <c r="J32" s="80">
        <f t="shared" si="5"/>
        <v>332.17526033333337</v>
      </c>
    </row>
    <row r="33" spans="1:10" x14ac:dyDescent="0.3">
      <c r="A33" s="31" t="s">
        <v>26</v>
      </c>
      <c r="B33" s="34">
        <v>1090</v>
      </c>
      <c r="C33" s="52">
        <v>18367395.5</v>
      </c>
      <c r="D33" s="52">
        <v>14635683.07</v>
      </c>
      <c r="E33" s="60">
        <f t="shared" si="1"/>
        <v>-3731712.4299999997</v>
      </c>
      <c r="F33" s="79">
        <f t="shared" si="2"/>
        <v>79.682952708237806</v>
      </c>
      <c r="G33" s="98">
        <v>45067895.5</v>
      </c>
      <c r="H33" s="98">
        <f>24888538.24+32174+1169533.18+1467200+216958.32+928337.05+29364+64953.67+1781610+879076+27124.63+12704505.91</f>
        <v>44189375</v>
      </c>
      <c r="I33" s="60">
        <f t="shared" si="4"/>
        <v>-878520.5</v>
      </c>
      <c r="J33" s="80">
        <f t="shared" si="5"/>
        <v>98.050673344620677</v>
      </c>
    </row>
    <row r="34" spans="1:10" x14ac:dyDescent="0.3">
      <c r="A34" s="31" t="s">
        <v>27</v>
      </c>
      <c r="B34" s="34">
        <v>1100</v>
      </c>
      <c r="C34" s="52">
        <v>0</v>
      </c>
      <c r="D34" s="52">
        <v>0</v>
      </c>
      <c r="E34" s="60">
        <f t="shared" si="1"/>
        <v>0</v>
      </c>
      <c r="F34" s="79" t="e">
        <f t="shared" si="2"/>
        <v>#DIV/0!</v>
      </c>
      <c r="G34" s="98">
        <v>0</v>
      </c>
      <c r="H34" s="98">
        <v>0</v>
      </c>
      <c r="I34" s="60">
        <f t="shared" si="4"/>
        <v>0</v>
      </c>
      <c r="J34" s="80" t="e">
        <f t="shared" si="5"/>
        <v>#DIV/0!</v>
      </c>
    </row>
    <row r="35" spans="1:10" x14ac:dyDescent="0.3">
      <c r="A35" s="31" t="s">
        <v>28</v>
      </c>
      <c r="B35" s="34">
        <v>1110</v>
      </c>
      <c r="C35" s="52">
        <v>8999090</v>
      </c>
      <c r="D35" s="52">
        <v>9807964.5199999996</v>
      </c>
      <c r="E35" s="60">
        <f t="shared" si="1"/>
        <v>808874.51999999955</v>
      </c>
      <c r="F35" s="79">
        <f t="shared" si="2"/>
        <v>108.98840349413106</v>
      </c>
      <c r="G35" s="98">
        <v>29504161</v>
      </c>
      <c r="H35" s="98">
        <v>19261085.460000001</v>
      </c>
      <c r="I35" s="60">
        <f t="shared" si="4"/>
        <v>-10243075.539999999</v>
      </c>
      <c r="J35" s="80">
        <f t="shared" si="5"/>
        <v>65.282606951609296</v>
      </c>
    </row>
    <row r="36" spans="1:10" ht="31.5" x14ac:dyDescent="0.3">
      <c r="A36" s="35" t="s">
        <v>29</v>
      </c>
      <c r="B36" s="34">
        <v>1120</v>
      </c>
      <c r="C36" s="52">
        <v>0</v>
      </c>
      <c r="D36" s="52">
        <v>0</v>
      </c>
      <c r="E36" s="60">
        <f t="shared" si="1"/>
        <v>0</v>
      </c>
      <c r="F36" s="79" t="e">
        <f t="shared" si="2"/>
        <v>#DIV/0!</v>
      </c>
      <c r="G36" s="98">
        <v>0</v>
      </c>
      <c r="H36" s="98">
        <v>0</v>
      </c>
      <c r="I36" s="60">
        <f t="shared" si="4"/>
        <v>0</v>
      </c>
      <c r="J36" s="80" t="e">
        <f t="shared" si="5"/>
        <v>#DIV/0!</v>
      </c>
    </row>
    <row r="37" spans="1:10" x14ac:dyDescent="0.3">
      <c r="A37" s="35" t="s">
        <v>30</v>
      </c>
      <c r="B37" s="34">
        <v>1130</v>
      </c>
      <c r="C37" s="52">
        <v>146227.75</v>
      </c>
      <c r="D37" s="52">
        <v>278521.19</v>
      </c>
      <c r="E37" s="60">
        <f t="shared" si="1"/>
        <v>132293.44</v>
      </c>
      <c r="F37" s="79">
        <f t="shared" si="2"/>
        <v>190.47081692770354</v>
      </c>
      <c r="G37" s="98">
        <v>584911</v>
      </c>
      <c r="H37" s="98">
        <v>757800.57</v>
      </c>
      <c r="I37" s="60">
        <f t="shared" si="4"/>
        <v>172889.56999999995</v>
      </c>
      <c r="J37" s="80">
        <f t="shared" si="5"/>
        <v>129.55826954870057</v>
      </c>
    </row>
    <row r="38" spans="1:10" x14ac:dyDescent="0.3">
      <c r="A38" s="31" t="s">
        <v>31</v>
      </c>
      <c r="B38" s="34">
        <v>1140</v>
      </c>
      <c r="C38" s="52">
        <v>1050000</v>
      </c>
      <c r="D38" s="52">
        <v>4928855.87</v>
      </c>
      <c r="E38" s="60">
        <f t="shared" si="1"/>
        <v>3878855.87</v>
      </c>
      <c r="F38" s="79">
        <f t="shared" si="2"/>
        <v>469.41484476190476</v>
      </c>
      <c r="G38" s="98">
        <v>4200000</v>
      </c>
      <c r="H38" s="98">
        <v>16022066.67</v>
      </c>
      <c r="I38" s="60">
        <f t="shared" si="4"/>
        <v>11822066.67</v>
      </c>
      <c r="J38" s="80">
        <f t="shared" si="5"/>
        <v>381.47777785714283</v>
      </c>
    </row>
    <row r="39" spans="1:10" x14ac:dyDescent="0.3">
      <c r="A39" s="36" t="s">
        <v>32</v>
      </c>
      <c r="B39" s="37">
        <v>1170</v>
      </c>
      <c r="C39" s="82">
        <f>C12+C15+C17+C42+C53</f>
        <v>154659368.68000001</v>
      </c>
      <c r="D39" s="82">
        <f>D12+D15+D17+D42+D53</f>
        <v>161873448.77000001</v>
      </c>
      <c r="E39" s="60">
        <f t="shared" si="1"/>
        <v>7214080.0900000036</v>
      </c>
      <c r="F39" s="79">
        <f t="shared" si="2"/>
        <v>104.66449601570946</v>
      </c>
      <c r="G39" s="82">
        <f>G12+G15+G17+G42+G53</f>
        <v>526926298.04000002</v>
      </c>
      <c r="H39" s="82">
        <f>H12+H15+H17+H42+H53</f>
        <v>560475390.72000003</v>
      </c>
      <c r="I39" s="60">
        <f t="shared" si="4"/>
        <v>33549092.680000007</v>
      </c>
      <c r="J39" s="80">
        <f t="shared" si="5"/>
        <v>106.3669421710004</v>
      </c>
    </row>
    <row r="40" spans="1:10" x14ac:dyDescent="0.3">
      <c r="A40" s="36" t="s">
        <v>33</v>
      </c>
      <c r="B40" s="37">
        <v>1180</v>
      </c>
      <c r="C40" s="82">
        <f>C28+C29+C30+C31+C32+C33+C34+C35+C36+C37+C38+C45+C58</f>
        <v>154659368.68000001</v>
      </c>
      <c r="D40" s="82">
        <f>D28+D29+D30+D31+D32+D33+D34+D35+D36+D37+D38+D45+D58</f>
        <v>146472615.11000001</v>
      </c>
      <c r="E40" s="60">
        <f t="shared" si="1"/>
        <v>-8186753.5699999928</v>
      </c>
      <c r="F40" s="79">
        <f t="shared" si="2"/>
        <v>94.706590593332308</v>
      </c>
      <c r="G40" s="82">
        <f>G28+G29+G30+G31+G32+G33+G34+G35+G36+G37+G38+G45+G58</f>
        <v>526926298.03999996</v>
      </c>
      <c r="H40" s="82">
        <f>H28+H29+H30+H31+H32+H33+H34+H35+H36+H37+H38+H45+H58</f>
        <v>530875461.47000003</v>
      </c>
      <c r="I40" s="60">
        <f t="shared" si="4"/>
        <v>3949163.4300000668</v>
      </c>
      <c r="J40" s="80">
        <f t="shared" si="5"/>
        <v>100.74947168981501</v>
      </c>
    </row>
    <row r="41" spans="1:10" x14ac:dyDescent="0.3">
      <c r="A41" s="112" t="s">
        <v>34</v>
      </c>
      <c r="B41" s="113"/>
      <c r="C41" s="113"/>
      <c r="D41" s="113"/>
      <c r="E41" s="113"/>
      <c r="F41" s="113"/>
      <c r="G41" s="113"/>
      <c r="H41" s="113"/>
      <c r="I41" s="113"/>
      <c r="J41" s="114"/>
    </row>
    <row r="42" spans="1:10" x14ac:dyDescent="0.3">
      <c r="A42" s="38" t="s">
        <v>35</v>
      </c>
      <c r="B42" s="26">
        <v>2010</v>
      </c>
      <c r="C42" s="60">
        <f>C43+C44</f>
        <v>0</v>
      </c>
      <c r="D42" s="60">
        <f>D43+D44</f>
        <v>0</v>
      </c>
      <c r="E42" s="60">
        <f t="shared" si="1"/>
        <v>0</v>
      </c>
      <c r="F42" s="79" t="e">
        <f t="shared" ref="F42:F51" si="6">(D42/C42)*100</f>
        <v>#DIV/0!</v>
      </c>
      <c r="G42" s="60">
        <f>G43+G44</f>
        <v>2294586</v>
      </c>
      <c r="H42" s="60">
        <f>H43+H44</f>
        <v>0</v>
      </c>
      <c r="I42" s="60">
        <f t="shared" ref="I42:I51" si="7">H42-G42</f>
        <v>-2294586</v>
      </c>
      <c r="J42" s="80">
        <f t="shared" ref="J42:J51" si="8">(H42/G42)*100</f>
        <v>0</v>
      </c>
    </row>
    <row r="43" spans="1:10" ht="31.5" x14ac:dyDescent="0.3">
      <c r="A43" s="48" t="s">
        <v>92</v>
      </c>
      <c r="B43" s="28">
        <v>2011</v>
      </c>
      <c r="C43" s="60">
        <v>0</v>
      </c>
      <c r="D43" s="60"/>
      <c r="E43" s="60">
        <f t="shared" si="1"/>
        <v>0</v>
      </c>
      <c r="F43" s="79" t="e">
        <f t="shared" si="6"/>
        <v>#DIV/0!</v>
      </c>
      <c r="G43" s="60">
        <v>2294586</v>
      </c>
      <c r="H43" s="60">
        <v>0</v>
      </c>
      <c r="I43" s="60">
        <f t="shared" si="7"/>
        <v>-2294586</v>
      </c>
      <c r="J43" s="80">
        <f t="shared" si="8"/>
        <v>0</v>
      </c>
    </row>
    <row r="44" spans="1:10" x14ac:dyDescent="0.3">
      <c r="A44" s="48" t="s">
        <v>36</v>
      </c>
      <c r="B44" s="28">
        <v>2012</v>
      </c>
      <c r="C44" s="60">
        <v>0</v>
      </c>
      <c r="D44" s="60"/>
      <c r="E44" s="60">
        <f t="shared" si="1"/>
        <v>0</v>
      </c>
      <c r="F44" s="79" t="e">
        <f t="shared" si="6"/>
        <v>#DIV/0!</v>
      </c>
      <c r="G44" s="60">
        <v>0</v>
      </c>
      <c r="H44" s="60">
        <v>0</v>
      </c>
      <c r="I44" s="60">
        <f t="shared" si="7"/>
        <v>0</v>
      </c>
      <c r="J44" s="80" t="e">
        <f t="shared" si="8"/>
        <v>#DIV/0!</v>
      </c>
    </row>
    <row r="45" spans="1:10" x14ac:dyDescent="0.3">
      <c r="A45" s="38" t="s">
        <v>37</v>
      </c>
      <c r="B45" s="39">
        <v>3010</v>
      </c>
      <c r="C45" s="100">
        <f>C46+C47+C48+C49+C50+C51</f>
        <v>0</v>
      </c>
      <c r="D45" s="100">
        <f>D46+D47+D48+D49+D50+D51</f>
        <v>0</v>
      </c>
      <c r="E45" s="60">
        <f t="shared" si="1"/>
        <v>0</v>
      </c>
      <c r="F45" s="79" t="e">
        <f t="shared" si="6"/>
        <v>#DIV/0!</v>
      </c>
      <c r="G45" s="100">
        <f>G46+G47+G48+G49+G50+G51</f>
        <v>17294586</v>
      </c>
      <c r="H45" s="100">
        <f>H46+H47+H48+H49+H50+H51</f>
        <v>0</v>
      </c>
      <c r="I45" s="60">
        <f t="shared" si="7"/>
        <v>-17294586</v>
      </c>
      <c r="J45" s="80">
        <f t="shared" si="8"/>
        <v>0</v>
      </c>
    </row>
    <row r="46" spans="1:10" x14ac:dyDescent="0.3">
      <c r="A46" s="101" t="s">
        <v>38</v>
      </c>
      <c r="B46" s="34">
        <v>3011</v>
      </c>
      <c r="C46" s="52">
        <v>0</v>
      </c>
      <c r="D46" s="52"/>
      <c r="E46" s="60">
        <f t="shared" si="1"/>
        <v>0</v>
      </c>
      <c r="F46" s="79" t="e">
        <f t="shared" si="6"/>
        <v>#DIV/0!</v>
      </c>
      <c r="G46" s="54"/>
      <c r="H46" s="55"/>
      <c r="I46" s="60">
        <f t="shared" si="7"/>
        <v>0</v>
      </c>
      <c r="J46" s="80" t="e">
        <f t="shared" si="8"/>
        <v>#DIV/0!</v>
      </c>
    </row>
    <row r="47" spans="1:10" x14ac:dyDescent="0.3">
      <c r="A47" s="101" t="s">
        <v>93</v>
      </c>
      <c r="B47" s="34">
        <v>3012</v>
      </c>
      <c r="C47" s="52">
        <v>0</v>
      </c>
      <c r="D47" s="52"/>
      <c r="E47" s="60">
        <f t="shared" si="1"/>
        <v>0</v>
      </c>
      <c r="F47" s="79" t="e">
        <f t="shared" si="6"/>
        <v>#DIV/0!</v>
      </c>
      <c r="G47" s="54"/>
      <c r="H47" s="55"/>
      <c r="I47" s="60">
        <f t="shared" si="7"/>
        <v>0</v>
      </c>
      <c r="J47" s="80" t="e">
        <f t="shared" si="8"/>
        <v>#DIV/0!</v>
      </c>
    </row>
    <row r="48" spans="1:10" x14ac:dyDescent="0.3">
      <c r="A48" s="101" t="s">
        <v>94</v>
      </c>
      <c r="B48" s="34">
        <v>3013</v>
      </c>
      <c r="C48" s="52">
        <v>0</v>
      </c>
      <c r="D48" s="52"/>
      <c r="E48" s="60">
        <f t="shared" si="1"/>
        <v>0</v>
      </c>
      <c r="F48" s="79" t="e">
        <f t="shared" si="6"/>
        <v>#DIV/0!</v>
      </c>
      <c r="G48" s="54"/>
      <c r="H48" s="55"/>
      <c r="I48" s="60">
        <f t="shared" si="7"/>
        <v>0</v>
      </c>
      <c r="J48" s="80" t="e">
        <f t="shared" si="8"/>
        <v>#DIV/0!</v>
      </c>
    </row>
    <row r="49" spans="1:10" x14ac:dyDescent="0.3">
      <c r="A49" s="101" t="s">
        <v>95</v>
      </c>
      <c r="B49" s="34">
        <v>3014</v>
      </c>
      <c r="C49" s="52">
        <v>0</v>
      </c>
      <c r="D49" s="52"/>
      <c r="E49" s="60">
        <f t="shared" si="1"/>
        <v>0</v>
      </c>
      <c r="F49" s="79" t="e">
        <f t="shared" si="6"/>
        <v>#DIV/0!</v>
      </c>
      <c r="G49" s="54"/>
      <c r="H49" s="55"/>
      <c r="I49" s="60">
        <f t="shared" si="7"/>
        <v>0</v>
      </c>
      <c r="J49" s="80" t="e">
        <f t="shared" si="8"/>
        <v>#DIV/0!</v>
      </c>
    </row>
    <row r="50" spans="1:10" ht="31.5" x14ac:dyDescent="0.3">
      <c r="A50" s="101" t="s">
        <v>39</v>
      </c>
      <c r="B50" s="34">
        <v>3015</v>
      </c>
      <c r="C50" s="52">
        <v>0</v>
      </c>
      <c r="D50" s="52"/>
      <c r="E50" s="60">
        <f t="shared" si="1"/>
        <v>0</v>
      </c>
      <c r="F50" s="79" t="e">
        <f t="shared" si="6"/>
        <v>#DIV/0!</v>
      </c>
      <c r="G50" s="54">
        <v>15000000</v>
      </c>
      <c r="H50" s="104">
        <v>0</v>
      </c>
      <c r="I50" s="60">
        <f t="shared" si="7"/>
        <v>-15000000</v>
      </c>
      <c r="J50" s="80">
        <f t="shared" si="8"/>
        <v>0</v>
      </c>
    </row>
    <row r="51" spans="1:10" x14ac:dyDescent="0.3">
      <c r="A51" s="101" t="s">
        <v>40</v>
      </c>
      <c r="B51" s="34">
        <v>3016</v>
      </c>
      <c r="C51" s="52">
        <v>0</v>
      </c>
      <c r="D51" s="52">
        <v>0</v>
      </c>
      <c r="E51" s="60">
        <f t="shared" si="1"/>
        <v>0</v>
      </c>
      <c r="F51" s="79" t="e">
        <f t="shared" si="6"/>
        <v>#DIV/0!</v>
      </c>
      <c r="G51" s="54">
        <v>2294586</v>
      </c>
      <c r="H51" s="104">
        <v>0</v>
      </c>
      <c r="I51" s="60">
        <f t="shared" si="7"/>
        <v>-2294586</v>
      </c>
      <c r="J51" s="80">
        <f t="shared" si="8"/>
        <v>0</v>
      </c>
    </row>
    <row r="52" spans="1:10" x14ac:dyDescent="0.3">
      <c r="A52" s="112" t="s">
        <v>41</v>
      </c>
      <c r="B52" s="113"/>
      <c r="C52" s="113"/>
      <c r="D52" s="113"/>
      <c r="E52" s="113"/>
      <c r="F52" s="113"/>
      <c r="G52" s="113"/>
      <c r="H52" s="113"/>
      <c r="I52" s="113"/>
      <c r="J52" s="115"/>
    </row>
    <row r="53" spans="1:10" x14ac:dyDescent="0.3">
      <c r="A53" s="40" t="s">
        <v>42</v>
      </c>
      <c r="B53" s="26">
        <v>4010</v>
      </c>
      <c r="C53" s="102">
        <f>C54+C55+C56+C57</f>
        <v>0</v>
      </c>
      <c r="D53" s="102">
        <f>D54+D55+D56+D57</f>
        <v>0</v>
      </c>
      <c r="E53" s="60">
        <f t="shared" si="1"/>
        <v>0</v>
      </c>
      <c r="F53" s="79" t="e">
        <f t="shared" ref="F53:F62" si="9">(D53/C53)*100</f>
        <v>#DIV/0!</v>
      </c>
      <c r="G53" s="102">
        <f>G54+G55+G56+G57</f>
        <v>0</v>
      </c>
      <c r="H53" s="102">
        <f>H54+H55+H56+H57</f>
        <v>0</v>
      </c>
      <c r="I53" s="60">
        <f t="shared" ref="I53:I62" si="10">H53-G53</f>
        <v>0</v>
      </c>
      <c r="J53" s="80" t="e">
        <f t="shared" ref="J53:J62" si="11">(H53/G53)*100</f>
        <v>#DIV/0!</v>
      </c>
    </row>
    <row r="54" spans="1:10" x14ac:dyDescent="0.3">
      <c r="A54" s="31" t="s">
        <v>43</v>
      </c>
      <c r="B54" s="32">
        <v>4011</v>
      </c>
      <c r="C54" s="52"/>
      <c r="D54" s="52"/>
      <c r="E54" s="60">
        <f t="shared" si="1"/>
        <v>0</v>
      </c>
      <c r="F54" s="79" t="e">
        <f t="shared" si="9"/>
        <v>#DIV/0!</v>
      </c>
      <c r="G54" s="54"/>
      <c r="H54" s="55"/>
      <c r="I54" s="60">
        <f t="shared" si="10"/>
        <v>0</v>
      </c>
      <c r="J54" s="80" t="e">
        <f t="shared" si="11"/>
        <v>#DIV/0!</v>
      </c>
    </row>
    <row r="55" spans="1:10" x14ac:dyDescent="0.3">
      <c r="A55" s="31" t="s">
        <v>44</v>
      </c>
      <c r="B55" s="34">
        <v>4012</v>
      </c>
      <c r="C55" s="52"/>
      <c r="D55" s="52"/>
      <c r="E55" s="60">
        <f t="shared" si="1"/>
        <v>0</v>
      </c>
      <c r="F55" s="79" t="e">
        <f t="shared" si="9"/>
        <v>#DIV/0!</v>
      </c>
      <c r="G55" s="54"/>
      <c r="H55" s="55"/>
      <c r="I55" s="60">
        <f t="shared" si="10"/>
        <v>0</v>
      </c>
      <c r="J55" s="80" t="e">
        <f t="shared" si="11"/>
        <v>#DIV/0!</v>
      </c>
    </row>
    <row r="56" spans="1:10" x14ac:dyDescent="0.3">
      <c r="A56" s="31" t="s">
        <v>45</v>
      </c>
      <c r="B56" s="34">
        <v>4013</v>
      </c>
      <c r="C56" s="52"/>
      <c r="D56" s="52"/>
      <c r="E56" s="60">
        <f t="shared" si="1"/>
        <v>0</v>
      </c>
      <c r="F56" s="79" t="e">
        <f t="shared" si="9"/>
        <v>#DIV/0!</v>
      </c>
      <c r="G56" s="54"/>
      <c r="H56" s="55"/>
      <c r="I56" s="60">
        <f t="shared" si="10"/>
        <v>0</v>
      </c>
      <c r="J56" s="80" t="e">
        <f t="shared" si="11"/>
        <v>#DIV/0!</v>
      </c>
    </row>
    <row r="57" spans="1:10" x14ac:dyDescent="0.3">
      <c r="A57" s="31" t="s">
        <v>46</v>
      </c>
      <c r="B57" s="34">
        <v>4020</v>
      </c>
      <c r="C57" s="52"/>
      <c r="D57" s="52"/>
      <c r="E57" s="60">
        <f t="shared" si="1"/>
        <v>0</v>
      </c>
      <c r="F57" s="79" t="e">
        <f t="shared" si="9"/>
        <v>#DIV/0!</v>
      </c>
      <c r="G57" s="54"/>
      <c r="H57" s="55"/>
      <c r="I57" s="60">
        <f t="shared" si="10"/>
        <v>0</v>
      </c>
      <c r="J57" s="80" t="e">
        <f t="shared" si="11"/>
        <v>#DIV/0!</v>
      </c>
    </row>
    <row r="58" spans="1:10" x14ac:dyDescent="0.3">
      <c r="A58" s="36" t="s">
        <v>47</v>
      </c>
      <c r="B58" s="37">
        <v>4030</v>
      </c>
      <c r="C58" s="82">
        <f>C59+C60+C61+C62</f>
        <v>0</v>
      </c>
      <c r="D58" s="82">
        <f>D59+D60+D61+D62</f>
        <v>0</v>
      </c>
      <c r="E58" s="60">
        <f t="shared" si="1"/>
        <v>0</v>
      </c>
      <c r="F58" s="79" t="e">
        <f t="shared" si="9"/>
        <v>#DIV/0!</v>
      </c>
      <c r="G58" s="82">
        <f>G59+G60+G61+G62</f>
        <v>0</v>
      </c>
      <c r="H58" s="82">
        <f>H59+H60+H61+H62</f>
        <v>0</v>
      </c>
      <c r="I58" s="60">
        <f t="shared" si="10"/>
        <v>0</v>
      </c>
      <c r="J58" s="80" t="e">
        <f t="shared" si="11"/>
        <v>#DIV/0!</v>
      </c>
    </row>
    <row r="59" spans="1:10" x14ac:dyDescent="0.3">
      <c r="A59" s="31" t="s">
        <v>43</v>
      </c>
      <c r="B59" s="34">
        <v>4031</v>
      </c>
      <c r="C59" s="52"/>
      <c r="D59" s="52"/>
      <c r="E59" s="60">
        <f t="shared" si="1"/>
        <v>0</v>
      </c>
      <c r="F59" s="79" t="e">
        <f t="shared" si="9"/>
        <v>#DIV/0!</v>
      </c>
      <c r="G59" s="54"/>
      <c r="H59" s="55"/>
      <c r="I59" s="60">
        <f t="shared" si="10"/>
        <v>0</v>
      </c>
      <c r="J59" s="80" t="e">
        <f t="shared" si="11"/>
        <v>#DIV/0!</v>
      </c>
    </row>
    <row r="60" spans="1:10" x14ac:dyDescent="0.3">
      <c r="A60" s="31" t="s">
        <v>44</v>
      </c>
      <c r="B60" s="34">
        <v>4032</v>
      </c>
      <c r="C60" s="52"/>
      <c r="D60" s="52"/>
      <c r="E60" s="60">
        <f t="shared" si="1"/>
        <v>0</v>
      </c>
      <c r="F60" s="79" t="e">
        <f t="shared" si="9"/>
        <v>#DIV/0!</v>
      </c>
      <c r="G60" s="54"/>
      <c r="H60" s="55"/>
      <c r="I60" s="60">
        <f t="shared" si="10"/>
        <v>0</v>
      </c>
      <c r="J60" s="80" t="e">
        <f t="shared" si="11"/>
        <v>#DIV/0!</v>
      </c>
    </row>
    <row r="61" spans="1:10" x14ac:dyDescent="0.3">
      <c r="A61" s="31" t="s">
        <v>45</v>
      </c>
      <c r="B61" s="34">
        <v>4033</v>
      </c>
      <c r="C61" s="52"/>
      <c r="D61" s="52"/>
      <c r="E61" s="60">
        <f t="shared" si="1"/>
        <v>0</v>
      </c>
      <c r="F61" s="79" t="e">
        <f t="shared" si="9"/>
        <v>#DIV/0!</v>
      </c>
      <c r="G61" s="54"/>
      <c r="H61" s="55"/>
      <c r="I61" s="60">
        <f t="shared" si="10"/>
        <v>0</v>
      </c>
      <c r="J61" s="80" t="e">
        <f t="shared" si="11"/>
        <v>#DIV/0!</v>
      </c>
    </row>
    <row r="62" spans="1:10" x14ac:dyDescent="0.3">
      <c r="A62" s="35" t="s">
        <v>48</v>
      </c>
      <c r="B62" s="34">
        <v>4040</v>
      </c>
      <c r="C62" s="52"/>
      <c r="D62" s="52"/>
      <c r="E62" s="60">
        <f t="shared" si="1"/>
        <v>0</v>
      </c>
      <c r="F62" s="79" t="e">
        <f t="shared" si="9"/>
        <v>#DIV/0!</v>
      </c>
      <c r="G62" s="54"/>
      <c r="H62" s="55"/>
      <c r="I62" s="60">
        <f t="shared" si="10"/>
        <v>0</v>
      </c>
      <c r="J62" s="80" t="e">
        <f t="shared" si="11"/>
        <v>#DIV/0!</v>
      </c>
    </row>
    <row r="63" spans="1:10" x14ac:dyDescent="0.3">
      <c r="A63" s="116" t="s">
        <v>49</v>
      </c>
      <c r="B63" s="117"/>
      <c r="C63" s="117"/>
      <c r="D63" s="117"/>
      <c r="E63" s="117"/>
      <c r="F63" s="117"/>
      <c r="G63" s="117"/>
      <c r="H63" s="117"/>
      <c r="I63" s="117"/>
      <c r="J63" s="118"/>
    </row>
    <row r="64" spans="1:10" x14ac:dyDescent="0.3">
      <c r="A64" s="41" t="s">
        <v>50</v>
      </c>
      <c r="B64" s="26">
        <v>5010</v>
      </c>
      <c r="C64" s="60">
        <f>C39-C40</f>
        <v>0</v>
      </c>
      <c r="D64" s="60">
        <f>D39-D40</f>
        <v>15400833.659999996</v>
      </c>
      <c r="E64" s="60">
        <f t="shared" si="1"/>
        <v>15400833.659999996</v>
      </c>
      <c r="F64" s="79" t="e">
        <f>(D64/C64)*100</f>
        <v>#DIV/0!</v>
      </c>
      <c r="G64" s="60">
        <f>G39-G40</f>
        <v>0</v>
      </c>
      <c r="H64" s="80">
        <f>H39-H40</f>
        <v>29599929.25</v>
      </c>
      <c r="I64" s="80">
        <f>H64-G64</f>
        <v>29599929.25</v>
      </c>
      <c r="J64" s="80" t="e">
        <f>(H64/G64)*100</f>
        <v>#DIV/0!</v>
      </c>
    </row>
    <row r="65" spans="1:10" x14ac:dyDescent="0.3">
      <c r="A65" s="42" t="s">
        <v>51</v>
      </c>
      <c r="B65" s="28">
        <v>5011</v>
      </c>
      <c r="C65" s="60">
        <f>C64-C66</f>
        <v>0</v>
      </c>
      <c r="D65" s="60">
        <f>D64-D66</f>
        <v>15400833.659999996</v>
      </c>
      <c r="E65" s="60">
        <f t="shared" si="1"/>
        <v>15400833.659999996</v>
      </c>
      <c r="F65" s="79" t="e">
        <f>(D65/C65)*100</f>
        <v>#DIV/0!</v>
      </c>
      <c r="G65" s="60">
        <f>G64-G66</f>
        <v>0</v>
      </c>
      <c r="H65" s="80">
        <f>H64-H66</f>
        <v>29599929.25</v>
      </c>
      <c r="I65" s="80">
        <f>H65-G65</f>
        <v>29599929.25</v>
      </c>
      <c r="J65" s="80" t="e">
        <f>(H65/G65)*100</f>
        <v>#DIV/0!</v>
      </c>
    </row>
    <row r="66" spans="1:10" x14ac:dyDescent="0.3">
      <c r="A66" s="43" t="s">
        <v>52</v>
      </c>
      <c r="B66" s="28">
        <v>5012</v>
      </c>
      <c r="C66" s="60"/>
      <c r="D66" s="60"/>
      <c r="E66" s="60"/>
      <c r="F66" s="79" t="e">
        <f>(D66/C66)*100</f>
        <v>#DIV/0!</v>
      </c>
      <c r="G66" s="60"/>
      <c r="H66" s="61"/>
      <c r="I66" s="61"/>
      <c r="J66" s="80" t="e">
        <f>(H66/G66)*100</f>
        <v>#DIV/0!</v>
      </c>
    </row>
    <row r="67" spans="1:10" x14ac:dyDescent="0.3">
      <c r="A67" s="112" t="s">
        <v>53</v>
      </c>
      <c r="B67" s="113"/>
      <c r="C67" s="113"/>
      <c r="D67" s="113"/>
      <c r="E67" s="113"/>
      <c r="F67" s="113"/>
      <c r="G67" s="113"/>
      <c r="H67" s="113"/>
      <c r="I67" s="113"/>
      <c r="J67" s="114"/>
    </row>
    <row r="68" spans="1:10" x14ac:dyDescent="0.3">
      <c r="A68" s="38" t="s">
        <v>54</v>
      </c>
      <c r="B68" s="26">
        <v>6010</v>
      </c>
      <c r="C68" s="60">
        <f>C69+C70+C71+C72+C73+C74</f>
        <v>27145879.829999998</v>
      </c>
      <c r="D68" s="60">
        <f>SUM(D69:D73)</f>
        <v>6592281.7700000014</v>
      </c>
      <c r="E68" s="60">
        <f t="shared" ref="E68:E74" si="12">D68-C68</f>
        <v>-20553598.059999995</v>
      </c>
      <c r="F68" s="79">
        <f t="shared" ref="F68:F74" si="13">(D68/C68)*100</f>
        <v>24.284649498501821</v>
      </c>
      <c r="G68" s="60">
        <f>G69+G70+G71+G72+G73+G74</f>
        <v>113746810.37</v>
      </c>
      <c r="H68" s="60">
        <f>H69+H70+H71+H72+H73+H74</f>
        <v>135523944.66999999</v>
      </c>
      <c r="I68" s="60">
        <f t="shared" ref="I68:I74" si="14">H68-G68</f>
        <v>21777134.299999982</v>
      </c>
      <c r="J68" s="80">
        <f t="shared" ref="J68:J74" si="15">(H68/G68)*100</f>
        <v>119.14527029739337</v>
      </c>
    </row>
    <row r="69" spans="1:10" x14ac:dyDescent="0.3">
      <c r="A69" s="44" t="s">
        <v>55</v>
      </c>
      <c r="B69" s="32">
        <v>6011</v>
      </c>
      <c r="C69" s="53">
        <v>120000</v>
      </c>
      <c r="D69" s="53">
        <v>3746803.79</v>
      </c>
      <c r="E69" s="60">
        <f t="shared" si="12"/>
        <v>3626803.79</v>
      </c>
      <c r="F69" s="79">
        <f t="shared" si="13"/>
        <v>3122.3364916666669</v>
      </c>
      <c r="G69" s="98">
        <v>480000</v>
      </c>
      <c r="H69" s="98">
        <v>9698604.4700000007</v>
      </c>
      <c r="I69" s="60">
        <f t="shared" si="14"/>
        <v>9218604.4700000007</v>
      </c>
      <c r="J69" s="80">
        <f t="shared" si="15"/>
        <v>2020.5425979166669</v>
      </c>
    </row>
    <row r="70" spans="1:10" x14ac:dyDescent="0.3">
      <c r="A70" s="45" t="s">
        <v>56</v>
      </c>
      <c r="B70" s="32">
        <v>6012</v>
      </c>
      <c r="C70" s="52">
        <v>1059430.83</v>
      </c>
      <c r="D70" s="52">
        <v>1273501.1000000001</v>
      </c>
      <c r="E70" s="60">
        <f t="shared" si="12"/>
        <v>214070.27000000002</v>
      </c>
      <c r="F70" s="79">
        <f t="shared" si="13"/>
        <v>120.20615824442262</v>
      </c>
      <c r="G70" s="98">
        <v>4440145.37</v>
      </c>
      <c r="H70" s="98">
        <v>4544064.0999999996</v>
      </c>
      <c r="I70" s="60">
        <f t="shared" si="14"/>
        <v>103918.72999999952</v>
      </c>
      <c r="J70" s="80">
        <f t="shared" si="15"/>
        <v>102.34043530876558</v>
      </c>
    </row>
    <row r="71" spans="1:10" x14ac:dyDescent="0.3">
      <c r="A71" s="45" t="s">
        <v>57</v>
      </c>
      <c r="B71" s="32">
        <v>6013</v>
      </c>
      <c r="C71" s="52">
        <v>7500</v>
      </c>
      <c r="D71" s="52">
        <v>7019.69</v>
      </c>
      <c r="E71" s="60">
        <f t="shared" si="12"/>
        <v>-480.3100000000004</v>
      </c>
      <c r="F71" s="79">
        <f t="shared" si="13"/>
        <v>93.595866666666666</v>
      </c>
      <c r="G71" s="98">
        <v>30000</v>
      </c>
      <c r="H71" s="98">
        <v>27846.89</v>
      </c>
      <c r="I71" s="60">
        <f t="shared" si="14"/>
        <v>-2153.1100000000006</v>
      </c>
      <c r="J71" s="80">
        <f t="shared" si="15"/>
        <v>92.822966666666659</v>
      </c>
    </row>
    <row r="72" spans="1:10" x14ac:dyDescent="0.3">
      <c r="A72" s="45" t="s">
        <v>58</v>
      </c>
      <c r="B72" s="32">
        <v>6014</v>
      </c>
      <c r="C72" s="52">
        <v>10420630</v>
      </c>
      <c r="D72" s="52">
        <v>1564957.19</v>
      </c>
      <c r="E72" s="60">
        <f t="shared" si="12"/>
        <v>-8855672.8100000005</v>
      </c>
      <c r="F72" s="79">
        <f t="shared" si="13"/>
        <v>15.017875022911282</v>
      </c>
      <c r="G72" s="98">
        <v>43674530</v>
      </c>
      <c r="H72" s="98">
        <v>54479270.640000001</v>
      </c>
      <c r="I72" s="60">
        <f t="shared" si="14"/>
        <v>10804740.640000001</v>
      </c>
      <c r="J72" s="80">
        <f t="shared" si="15"/>
        <v>124.73922590580825</v>
      </c>
    </row>
    <row r="73" spans="1:10" ht="31.5" x14ac:dyDescent="0.3">
      <c r="A73" s="46" t="s">
        <v>59</v>
      </c>
      <c r="B73" s="32">
        <v>6015</v>
      </c>
      <c r="C73" s="57">
        <v>15538319</v>
      </c>
      <c r="D73" s="103" t="s">
        <v>100</v>
      </c>
      <c r="E73" s="60" t="e">
        <f t="shared" si="12"/>
        <v>#VALUE!</v>
      </c>
      <c r="F73" s="79">
        <v>115.28</v>
      </c>
      <c r="G73" s="98">
        <v>65122135</v>
      </c>
      <c r="H73" s="98">
        <v>66774158.57</v>
      </c>
      <c r="I73" s="60">
        <f t="shared" si="14"/>
        <v>1652023.5700000003</v>
      </c>
      <c r="J73" s="80">
        <f t="shared" si="15"/>
        <v>102.53680806073081</v>
      </c>
    </row>
    <row r="74" spans="1:10" x14ac:dyDescent="0.3">
      <c r="A74" s="47" t="s">
        <v>60</v>
      </c>
      <c r="B74" s="32">
        <v>6016</v>
      </c>
      <c r="C74" s="91">
        <v>0</v>
      </c>
      <c r="D74" s="91"/>
      <c r="E74" s="60">
        <f t="shared" si="12"/>
        <v>0</v>
      </c>
      <c r="F74" s="79" t="e">
        <f t="shared" si="13"/>
        <v>#DIV/0!</v>
      </c>
      <c r="G74" s="91">
        <v>0</v>
      </c>
      <c r="H74" s="55">
        <v>0</v>
      </c>
      <c r="I74" s="60">
        <f t="shared" si="14"/>
        <v>0</v>
      </c>
      <c r="J74" s="80" t="e">
        <f t="shared" si="15"/>
        <v>#DIV/0!</v>
      </c>
    </row>
    <row r="75" spans="1:10" x14ac:dyDescent="0.3">
      <c r="A75" s="109" t="s">
        <v>61</v>
      </c>
      <c r="B75" s="110"/>
      <c r="C75" s="110"/>
      <c r="D75" s="110"/>
      <c r="E75" s="110"/>
      <c r="F75" s="110"/>
      <c r="G75" s="110"/>
      <c r="H75" s="110"/>
      <c r="I75" s="110"/>
      <c r="J75" s="111"/>
    </row>
    <row r="76" spans="1:10" x14ac:dyDescent="0.3">
      <c r="A76" s="48" t="s">
        <v>62</v>
      </c>
      <c r="B76" s="32">
        <v>7010</v>
      </c>
      <c r="C76" s="49"/>
      <c r="D76" s="49"/>
      <c r="E76" s="49"/>
      <c r="F76" s="49"/>
      <c r="G76" s="50">
        <v>1587.5</v>
      </c>
      <c r="H76" s="50">
        <v>1587.5</v>
      </c>
      <c r="I76" s="33">
        <v>1936.25</v>
      </c>
      <c r="J76" s="33">
        <v>1936.25</v>
      </c>
    </row>
    <row r="77" spans="1:10" x14ac:dyDescent="0.3">
      <c r="A77" s="48"/>
      <c r="B77" s="32"/>
      <c r="C77" s="49"/>
      <c r="D77" s="49"/>
      <c r="E77" s="49"/>
      <c r="F77" s="49"/>
      <c r="G77" s="51" t="s">
        <v>63</v>
      </c>
      <c r="H77" s="51" t="s">
        <v>64</v>
      </c>
      <c r="I77" s="51" t="s">
        <v>65</v>
      </c>
      <c r="J77" s="51" t="s">
        <v>66</v>
      </c>
    </row>
    <row r="78" spans="1:10" x14ac:dyDescent="0.3">
      <c r="A78" s="48" t="s">
        <v>67</v>
      </c>
      <c r="B78" s="34">
        <v>7011</v>
      </c>
      <c r="C78" s="52"/>
      <c r="D78" s="52"/>
      <c r="E78" s="52"/>
      <c r="F78" s="52"/>
      <c r="G78" s="52"/>
      <c r="H78" s="52"/>
      <c r="I78" s="52"/>
      <c r="J78" s="53"/>
    </row>
    <row r="79" spans="1:10" x14ac:dyDescent="0.3">
      <c r="A79" s="48" t="s">
        <v>68</v>
      </c>
      <c r="B79" s="34">
        <v>7012</v>
      </c>
      <c r="C79" s="52"/>
      <c r="D79" s="52"/>
      <c r="E79" s="52"/>
      <c r="F79" s="52"/>
      <c r="G79" s="54"/>
      <c r="H79" s="55"/>
      <c r="I79" s="55"/>
      <c r="J79" s="55"/>
    </row>
    <row r="80" spans="1:10" x14ac:dyDescent="0.3">
      <c r="A80" s="48" t="s">
        <v>69</v>
      </c>
      <c r="B80" s="34">
        <v>7013</v>
      </c>
      <c r="C80" s="52"/>
      <c r="D80" s="52"/>
      <c r="E80" s="52"/>
      <c r="F80" s="52"/>
      <c r="G80" s="54"/>
      <c r="H80" s="55"/>
      <c r="I80" s="55"/>
      <c r="J80" s="55"/>
    </row>
    <row r="81" spans="1:10" x14ac:dyDescent="0.3">
      <c r="A81" s="48" t="s">
        <v>70</v>
      </c>
      <c r="B81" s="56">
        <v>7016</v>
      </c>
      <c r="C81" s="57"/>
      <c r="D81" s="57"/>
      <c r="E81" s="57"/>
      <c r="F81" s="57"/>
      <c r="G81" s="58"/>
      <c r="H81" s="59"/>
      <c r="I81" s="59"/>
      <c r="J81" s="59"/>
    </row>
    <row r="82" spans="1:10" x14ac:dyDescent="0.3">
      <c r="A82" s="48" t="s">
        <v>71</v>
      </c>
      <c r="B82" s="28">
        <v>7020</v>
      </c>
      <c r="C82" s="60"/>
      <c r="D82" s="60"/>
      <c r="E82" s="60"/>
      <c r="F82" s="60"/>
      <c r="G82" s="60"/>
      <c r="H82" s="61"/>
      <c r="I82" s="61"/>
      <c r="J82" s="61"/>
    </row>
    <row r="83" spans="1:10" x14ac:dyDescent="0.3">
      <c r="A83" s="62" t="s">
        <v>72</v>
      </c>
      <c r="B83" s="63"/>
      <c r="C83" s="64"/>
      <c r="D83" s="63"/>
      <c r="E83" s="65"/>
      <c r="F83" s="119" t="s">
        <v>96</v>
      </c>
      <c r="G83" s="119"/>
      <c r="H83" s="66"/>
      <c r="I83" s="67"/>
      <c r="J83" s="67"/>
    </row>
    <row r="84" spans="1:10" x14ac:dyDescent="0.3">
      <c r="A84" s="68"/>
      <c r="B84" s="69"/>
      <c r="C84" s="70" t="s">
        <v>73</v>
      </c>
      <c r="D84" s="70"/>
      <c r="E84" s="105" t="s">
        <v>74</v>
      </c>
      <c r="F84" s="105"/>
      <c r="G84" s="105"/>
    </row>
    <row r="85" spans="1:10" x14ac:dyDescent="0.3">
      <c r="A85" s="68" t="s">
        <v>75</v>
      </c>
      <c r="B85" s="69"/>
      <c r="C85" s="71"/>
      <c r="D85" s="69"/>
      <c r="E85" s="69"/>
      <c r="F85" s="120" t="s">
        <v>97</v>
      </c>
      <c r="G85" s="120"/>
    </row>
  </sheetData>
  <mergeCells count="19">
    <mergeCell ref="A8:A9"/>
    <mergeCell ref="B8:B9"/>
    <mergeCell ref="C8:F8"/>
    <mergeCell ref="G8:J8"/>
    <mergeCell ref="E2:J2"/>
    <mergeCell ref="A3:J3"/>
    <mergeCell ref="A4:J4"/>
    <mergeCell ref="A5:J5"/>
    <mergeCell ref="A6:J6"/>
    <mergeCell ref="A11:J11"/>
    <mergeCell ref="A27:J27"/>
    <mergeCell ref="A41:J41"/>
    <mergeCell ref="A52:J52"/>
    <mergeCell ref="A63:J63"/>
    <mergeCell ref="A67:J67"/>
    <mergeCell ref="A75:J75"/>
    <mergeCell ref="F83:G83"/>
    <mergeCell ref="E84:G84"/>
    <mergeCell ref="F85:G85"/>
  </mergeCells>
  <pageMargins left="0.70866141732283472" right="0.70866141732283472" top="0.35433070866141736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2024-06-13T08:15:57Z</dcterms:modified>
</cp:coreProperties>
</file>