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\Desktop\2021\Відкриті данні\"/>
    </mc:Choice>
  </mc:AlternateContent>
  <xr:revisionPtr revIDLastSave="0" documentId="13_ncr:1_{782B4E0E-A388-4055-BBB5-4204D96885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definedNames>
    <definedName name="_xlnm._FilterDatabase" localSheetId="0" hidden="1">Sheet!$A$4:$J$70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<sst xmlns="http://schemas.openxmlformats.org/spreadsheetml/2006/main" count="408" uniqueCount="213">
  <si>
    <t>00034186</t>
  </si>
  <si>
    <t>01-07/21</t>
  </si>
  <si>
    <t>01-09/21</t>
  </si>
  <si>
    <t>01-10/21</t>
  </si>
  <si>
    <t>03341776</t>
  </si>
  <si>
    <t>04-01/21</t>
  </si>
  <si>
    <t>0416122234</t>
  </si>
  <si>
    <t>05/2</t>
  </si>
  <si>
    <t>07/09</t>
  </si>
  <si>
    <t>08/12/21-2</t>
  </si>
  <si>
    <t>08/2</t>
  </si>
  <si>
    <t>09132000-3 Бензин;09134200-9 Дизельне паливо</t>
  </si>
  <si>
    <t>1</t>
  </si>
  <si>
    <t>1/12</t>
  </si>
  <si>
    <t>10</t>
  </si>
  <si>
    <t>10/12</t>
  </si>
  <si>
    <t>1002336</t>
  </si>
  <si>
    <t>11</t>
  </si>
  <si>
    <t>11/05</t>
  </si>
  <si>
    <t>11/10</t>
  </si>
  <si>
    <t>11/21</t>
  </si>
  <si>
    <t>12</t>
  </si>
  <si>
    <t>12/10</t>
  </si>
  <si>
    <t>12/21</t>
  </si>
  <si>
    <t>15/11-21</t>
  </si>
  <si>
    <t>15/7</t>
  </si>
  <si>
    <t>16/06</t>
  </si>
  <si>
    <t>16/12</t>
  </si>
  <si>
    <t>170521-02/2.3P32</t>
  </si>
  <si>
    <t>184</t>
  </si>
  <si>
    <t>185/6</t>
  </si>
  <si>
    <t>2/8</t>
  </si>
  <si>
    <t>21</t>
  </si>
  <si>
    <t>21560766</t>
  </si>
  <si>
    <t>22410000-7 Марки</t>
  </si>
  <si>
    <t>2273</t>
  </si>
  <si>
    <t>22820000-4 Бланки</t>
  </si>
  <si>
    <t>23</t>
  </si>
  <si>
    <t>25771603</t>
  </si>
  <si>
    <t>2648910063</t>
  </si>
  <si>
    <t>28/5</t>
  </si>
  <si>
    <t>2892520177</t>
  </si>
  <si>
    <t>2945</t>
  </si>
  <si>
    <t>2957519196</t>
  </si>
  <si>
    <t>2966817824</t>
  </si>
  <si>
    <t>2992010518</t>
  </si>
  <si>
    <t>3017118032</t>
  </si>
  <si>
    <t>30190000-7 Офісне устаткування та приладдя різне</t>
  </si>
  <si>
    <t>30200000-1 Комп’ютерне обладнання та приладдя</t>
  </si>
  <si>
    <t>30210000-4 Машини для обробки даних (апаратна частина)</t>
  </si>
  <si>
    <t>30230000-0 Комп’ютерне обладнання</t>
  </si>
  <si>
    <t>30237410-6 Комп’ютерні миші</t>
  </si>
  <si>
    <t>30256061</t>
  </si>
  <si>
    <t>31440000-2 Акумуляторні батареї</t>
  </si>
  <si>
    <t>3148208078</t>
  </si>
  <si>
    <t>31520000-7 Світильники та освітлювальна арматура</t>
  </si>
  <si>
    <t>3206414961</t>
  </si>
  <si>
    <t>3208603621</t>
  </si>
  <si>
    <t>3222000374</t>
  </si>
  <si>
    <t>32421000-0 Мережеві кабелі</t>
  </si>
  <si>
    <t>32926691</t>
  </si>
  <si>
    <t>340</t>
  </si>
  <si>
    <t>34351100-3 Автомобільні шини</t>
  </si>
  <si>
    <t>34710000-7 Вертольоти, літаки, космічні та інші літальні апарати з двигуном</t>
  </si>
  <si>
    <t>35807622</t>
  </si>
  <si>
    <t>36216548</t>
  </si>
  <si>
    <t>36641388</t>
  </si>
  <si>
    <t>37167117</t>
  </si>
  <si>
    <t>37538877</t>
  </si>
  <si>
    <t>38431598</t>
  </si>
  <si>
    <t>38895596</t>
  </si>
  <si>
    <t>38959460</t>
  </si>
  <si>
    <t>39198883</t>
  </si>
  <si>
    <t>39417349</t>
  </si>
  <si>
    <t>39583282</t>
  </si>
  <si>
    <t>39710000-2 Електричні побутові прилади</t>
  </si>
  <si>
    <t>39787008</t>
  </si>
  <si>
    <t>4002</t>
  </si>
  <si>
    <t>4004</t>
  </si>
  <si>
    <t>40884777</t>
  </si>
  <si>
    <t>42945354</t>
  </si>
  <si>
    <t>43050636</t>
  </si>
  <si>
    <t>43127829</t>
  </si>
  <si>
    <t>43574195</t>
  </si>
  <si>
    <t>45000000-7 Будівельні роботи та поточний ремонт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</si>
  <si>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</si>
  <si>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4852</t>
  </si>
  <si>
    <t>50-25/2021-38</t>
  </si>
  <si>
    <t>50110000-9 Послуги з ремонту і технічного обслуговування мототранспортних засобів і супутнього обладнання</t>
  </si>
  <si>
    <t>50210000-0 Послуги з ремонту, технічного обслуговування повітряного транспорту та пов’язаного обладнання і супутні послуги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</si>
  <si>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</si>
  <si>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</si>
  <si>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5078</t>
  </si>
  <si>
    <t>6/08</t>
  </si>
  <si>
    <t>63712400-7 Паркувальні послуги</t>
  </si>
  <si>
    <t>64210000-1 Послуги телефонного зв’язку та передачі даних</t>
  </si>
  <si>
    <t>65000000-3 Комунальні послуги</t>
  </si>
  <si>
    <t>66510000-8 Страхові послуги</t>
  </si>
  <si>
    <t>70200000-3 Послуги з надання в оренду чи лізингу власної нерухомості</t>
  </si>
  <si>
    <t>714</t>
  </si>
  <si>
    <t>716</t>
  </si>
  <si>
    <t>72260000-5 Послуги, пов’язані з програмним забезпеченням</t>
  </si>
  <si>
    <t>72310000-1 Послуги з обробки даних</t>
  </si>
  <si>
    <t>79</t>
  </si>
  <si>
    <t>79710000-4 Охоронні послуги</t>
  </si>
  <si>
    <t>79990000-0 Різні послуги, пов’язані з діловою сферою</t>
  </si>
  <si>
    <t>8317</t>
  </si>
  <si>
    <t>85140000-2 Послуги у сфері охорони здоров’я різні</t>
  </si>
  <si>
    <t>8760</t>
  </si>
  <si>
    <t>956</t>
  </si>
  <si>
    <t>98</t>
  </si>
  <si>
    <t>AC-1780/2021</t>
  </si>
  <si>
    <t>K-01-07/21</t>
  </si>
  <si>
    <t>K-04-01/21</t>
  </si>
  <si>
    <t>MEIS-2493</t>
  </si>
  <si>
    <t>ЄДРПОУ переможця</t>
  </si>
  <si>
    <t>Ідентифікатор закупівлі</t>
  </si>
  <si>
    <t>АКЦІОНЕРНЕ ТОВАРИСТВО "УКРТЕЛЕКОМ"</t>
  </si>
  <si>
    <t>АС-1419/2021</t>
  </si>
  <si>
    <t>Акумулятор</t>
  </si>
  <si>
    <t>БЕЗКІЩЕНКО ОЛЕНА ВІКТОРІВНА</t>
  </si>
  <si>
    <t>Бензин А-95; Дизельне паливо</t>
  </si>
  <si>
    <t>ВДОВІЧЕНКО ДАР'Я ОЛЕКСІЇВНА</t>
  </si>
  <si>
    <t>Визначення еквівалентного та максимального рівнів звуку, ультразвуку та інфразвуку (шумове навантаження за робочу зміну та на територію, безпосередньо прилеглу до житлових будинків, лікарень, санаторіїв тощо) непостійних та імпульсивних шумів у м. Дніпро; Виїзд фахівця для проведення послуг у м. Дніпро (у т.ч. відбору проб) в нічний час, вихідний та святковий день</t>
  </si>
  <si>
    <t>Водопостачання та водовідведення; Електропостачання</t>
  </si>
  <si>
    <t>Водопостачання та водовідведення; Електропостачання; Теплопостачання</t>
  </si>
  <si>
    <t>Відкриті торги</t>
  </si>
  <si>
    <t>ДЕРЖАВНА УСТАНОВА "ДНІПРОПЕТРОВСЬКИЙ ОБЛАСНИЙ ЛАБОРАТОРНИЙ ЦЕНТР МІНІСТЕРСТВА ОХОРОНИ ЗДОРОВ'Я УКРАЇНИ"</t>
  </si>
  <si>
    <t>ДЕРЖАВНА УСТАНОВА "ДНІПРОПЕТРОВСЬКИЙ ОБЛАСНИЙ ЦЕНТР КОНТРОЛЮ ТА ПРОФІЛАКТИКИ ХВОРОБ МІНІСТЕРСТВА ОХОРОНИ ЗДОРОВ'Я УКРАЇНИ"</t>
  </si>
  <si>
    <t>ДЕРЖАВНЕ ПІДПРИЄМСТВО "НАЦІОНАЛЬНІ ІНФОРМАЦІЙНІ СИСТЕМИ"</t>
  </si>
  <si>
    <t>ДН-40634559/ЕЦП/178102</t>
  </si>
  <si>
    <t>ДН-40634559/ЕЦП/181393</t>
  </si>
  <si>
    <t>ДН-40634559/ЗН/181394</t>
  </si>
  <si>
    <t>ДНІПРОПЕТРОВСЬКА ДИРЕКЦІЯ АКЦІОНЕРНОГО ТОВАРИСТВА "УКРПОШТА"</t>
  </si>
  <si>
    <t>ДП-1/102021</t>
  </si>
  <si>
    <t>Договір діє до:</t>
  </si>
  <si>
    <t>Допорогова закупівля</t>
  </si>
  <si>
    <t>ЗАДРАНІВСЬКИЙ ЮРІЙ ВАЦЛАВОВИЧ</t>
  </si>
  <si>
    <t>Закупівля без використання електронної системи</t>
  </si>
  <si>
    <t>Захищені носії особистих ключів</t>
  </si>
  <si>
    <t>К-01-10/21</t>
  </si>
  <si>
    <t>КОМУНАЛЬНЕ ПІДПРИЄМСТВО "ДНІПРОВСЬКЕ МІСЬКЕ БЮРО ТЕХНІЧНОЇ ІНВЕНТАРИЗАЦІЇ" ДНІПРОВСЬКОЇ МІСЬКОЇ РАДИ</t>
  </si>
  <si>
    <t>КП "МУНІЦИПАЛЬНА ВАРТА" ДНІПРОВСЬКОЇ МІСЬКОЇ РАДИ"</t>
  </si>
  <si>
    <t>Канцелярські товари</t>
  </si>
  <si>
    <t>Квадрокоптер з комплектом аксесуарів</t>
  </si>
  <si>
    <t>Класифікатор</t>
  </si>
  <si>
    <t>Маніпулятор миша</t>
  </si>
  <si>
    <t>Марка поштова літера «F»; Марка поштова літера «V»</t>
  </si>
  <si>
    <t>Мережеві фільтри</t>
  </si>
  <si>
    <t>Настільні лампи</t>
  </si>
  <si>
    <t>Номер договору</t>
  </si>
  <si>
    <t>ПАТ "НАСК "ОРАНТА"</t>
  </si>
  <si>
    <t>Персональні комп’ютери у комплекті</t>
  </si>
  <si>
    <t>Послуга із здійснення реєстрації підписувача в Автоматизованій системі кваліфікованого надавача електронних довірчих послуг</t>
  </si>
  <si>
    <t>Послуги визначення еквівалентного та максимального рівні звуку (шумове навантаження за робочу зміну та на територію, безпосередньо прилеглу до житлових будинків, лікарень, санаторіїв тощо) непостійних та імпульсивних шумів з виїздом фахівця для проведення послуг у місті Дніпро</t>
  </si>
  <si>
    <t>Послуги з авторського супроводу програмного забезпечення</t>
  </si>
  <si>
    <t>Послуги з впровадження програмного забезпечення</t>
  </si>
  <si>
    <t>Послуги з заправки картриджів тонером; Послуги з регенерації картриджів та технічного обслуговування</t>
  </si>
  <si>
    <t>Послуги з заправки картриджів; Послуги з технічного обслуговування картриджів</t>
  </si>
  <si>
    <t xml:space="preserve">Послуги з надання інформації про реєстрацію права власності на об’єкти нерухомого майна </t>
  </si>
  <si>
    <t>Послуги з паркування транспортних засобів</t>
  </si>
  <si>
    <t>Послуги з передавання даних і повідомлень (телекомунікаційні послуги)</t>
  </si>
  <si>
    <t>Послуги з поточного ремонту асфальтобетонного покриття, фігурних елементів мощення, бордюрів, вирівнювання просілих та заміни пошкоджених плит та інших елементів благоустрою у м. Дніпрі за адресою: просп. Слобожанський, 46 А</t>
  </si>
  <si>
    <t>Послуги з поточного ремонту і технічного обслуговування автомобілів</t>
  </si>
  <si>
    <t>Послуги з поточного ремонту, відновлення окремих елементів об'єктів благоустрою у м.Дніпро по вул. Володимира Вернадського</t>
  </si>
  <si>
    <t>Послуги з супроводу програмного забезпечення</t>
  </si>
  <si>
    <t>Послуги з технічного діагностування ; Послуги з перезарядки вогнегасників</t>
  </si>
  <si>
    <t>Послуги зі здійснення реєстрації підписувача в Автоматизованій системі кваліфікованого надавача електронних довірчих послуг</t>
  </si>
  <si>
    <t>Послуги страхуваннятранспортних засобів</t>
  </si>
  <si>
    <t>Поточний ремонт підвісу камери квадрокоптера</t>
  </si>
  <si>
    <t>Предмет закупівлі</t>
  </si>
  <si>
    <t>Спрощена закупівля</t>
  </si>
  <si>
    <t>Сума укладеного договору</t>
  </si>
  <si>
    <t>ТОВ "АВЕРС КАНЦЕЛЯРІЯ"</t>
  </si>
  <si>
    <t>ТОВ "БУДІВЕЛЬНА ГРУПА "ТРАНС КОНТИНЕНТАЛЬ"</t>
  </si>
  <si>
    <t>ТОВ "ГЕСС-Сервіс"</t>
  </si>
  <si>
    <t>ТОВ "ДІАВЕСТЕНД КОМПЛЕКСНІ РІШЕННЯ"</t>
  </si>
  <si>
    <t>ТОВ "КОМ+ТРАНС"</t>
  </si>
  <si>
    <t>ТОВ "НЄФТЕК СІТІ ОІЛ"</t>
  </si>
  <si>
    <t>ТОВ "ТК ТРЕЙДСІТІСЕРВІС"</t>
  </si>
  <si>
    <t>ТОВАРИСТВО З ОБМЕЖЕНОЮ ВІДПОВІДАЛЬНІСТЮ "ВЕЛЛІНГТОН ГРУП"</t>
  </si>
  <si>
    <t>ТОВАРИСТВО З ОБМЕЖЕНОЮ ВІДПОВІДАЛЬНІСТЮ "ДІАВЕСТЕНД КОМПЛЕКСНІ РІШЕННЯ"</t>
  </si>
  <si>
    <t>ТОВАРИСТВО З ОБМЕЖЕНОЮ ВІДПОВІДАЛЬНІСТЮ "ДНІПРОАВТОЗАПЧАСТИНИ"</t>
  </si>
  <si>
    <t>ТОВАРИСТВО З ОБМЕЖЕНОЮ ВІДПОВІДАЛЬНІСТЮ "ДОМІНАНТА ПРІНТ"</t>
  </si>
  <si>
    <t>ТОВАРИСТВО З ОБМЕЖЕНОЮ ВІДПОВІДАЛЬНІСТЮ "ПАРКТ СЕРВІС ГРУППЕ"</t>
  </si>
  <si>
    <t>ТОВАРИСТВО З ОБМЕЖЕНОЮ ВІДПОВІДАЛЬНІСТЮ "СІНГЛ-МОТОР"</t>
  </si>
  <si>
    <t>ТОВАРИСТВО З ОБМЕЖЕНОЮ ВІДПОВІДАЛЬНІСТЮ "ФАІРГРУП"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</si>
  <si>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</si>
  <si>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"Ю.ЕЙ.ВІ. ДИСТРИБУЦІЯ"</t>
  </si>
  <si>
    <t>Теплопостачання; Водопостачання та водовідведення; Електропостачання</t>
  </si>
  <si>
    <t>Теплопостачання; Водопостачання та водовідведення; Електропостачання; Дезінфекція, ТПВ</t>
  </si>
  <si>
    <t>Тимчасове користування та володіння на умовах оренди нерухомого майна</t>
  </si>
  <si>
    <t>Тип процедури</t>
  </si>
  <si>
    <t>Товариство з обмеженою відповідальністю "СВІКОМ"</t>
  </si>
  <si>
    <t>ФОП "ДЯТЛЕНКО ОЛЬГА СЕРГІЇВНА"</t>
  </si>
  <si>
    <t>ФОП "ЛОГАЧОВА ЛЮДМИЛА МИКОЛАЇВНА"</t>
  </si>
  <si>
    <t>ФОП "СІРИЙ ВІТАЛІЙ СТАНІСЛАВОВИЧ"</t>
  </si>
  <si>
    <t>ФОП ЄРОХІН ОЛЕКСАНДР ПЕТРОВИЧ</t>
  </si>
  <si>
    <t>ФОП БЕЗКІЩЕНКО ОЛЕНА ВІКТОРІВНА</t>
  </si>
  <si>
    <t>ФОП САВЧЕНКО ДМИТРО ВОЛОДИМИРОВИЧ</t>
  </si>
  <si>
    <t>ФОП Тарасенко Сергій Сергійович</t>
  </si>
  <si>
    <t>Фактичний переможець</t>
  </si>
  <si>
    <t>ШАТОХІН ЄВГЕН ВІКТОРОВИЧ</t>
  </si>
  <si>
    <t>Шини для транспортних засобів</t>
  </si>
  <si>
    <t>бланки</t>
  </si>
  <si>
    <t>кондиціонери</t>
  </si>
  <si>
    <t>ліхтарі</t>
  </si>
  <si>
    <t>ноутбук</t>
  </si>
  <si>
    <t>охоронні послуги</t>
  </si>
  <si>
    <t>флеш накопичувачі 64 GB; флеш накопичувачі 32 GB</t>
  </si>
  <si>
    <t>№</t>
  </si>
  <si>
    <t>Список державних закупівель інспекції з питань благоустрою Дніпровської міської ради за 2021 рік</t>
  </si>
  <si>
    <t>Договора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</si>
</sst>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0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ki.prom.ua/remote/dispatcher/state_purchase_view/23495828" TargetMode="External"/><Relationship Id="rId21" Type="http://schemas.openxmlformats.org/officeDocument/2006/relationships/hyperlink" Target="https://my.zakupki.prom.ua/remote/dispatcher/state_purchase_view/27901066" TargetMode="External"/><Relationship Id="rId34" Type="http://schemas.openxmlformats.org/officeDocument/2006/relationships/hyperlink" Target="https://my.zakupki.prom.ua/remote/dispatcher/state_purchase_view/24460401" TargetMode="External"/><Relationship Id="rId42" Type="http://schemas.openxmlformats.org/officeDocument/2006/relationships/hyperlink" Target="https://my.zakupki.prom.ua/remote/dispatcher/state_purchase_view/28832139" TargetMode="External"/><Relationship Id="rId47" Type="http://schemas.openxmlformats.org/officeDocument/2006/relationships/hyperlink" Target="https://my.zakupki.prom.ua/remote/dispatcher/state_purchase_view/31392963" TargetMode="External"/><Relationship Id="rId50" Type="http://schemas.openxmlformats.org/officeDocument/2006/relationships/hyperlink" Target="https://my.zakupki.prom.ua/remote/dispatcher/state_purchase_view/23186404" TargetMode="External"/><Relationship Id="rId55" Type="http://schemas.openxmlformats.org/officeDocument/2006/relationships/hyperlink" Target="https://my.zakupki.prom.ua/remote/dispatcher/state_purchase_view/31568660" TargetMode="External"/><Relationship Id="rId63" Type="http://schemas.openxmlformats.org/officeDocument/2006/relationships/hyperlink" Target="https://my.zakupki.prom.ua/remote/dispatcher/state_purchase_view/28831836" TargetMode="External"/><Relationship Id="rId7" Type="http://schemas.openxmlformats.org/officeDocument/2006/relationships/hyperlink" Target="https://my.zakupki.prom.ua/remote/dispatcher/state_purchase_view/23669547" TargetMode="External"/><Relationship Id="rId2" Type="http://schemas.openxmlformats.org/officeDocument/2006/relationships/hyperlink" Target="https://my.zakupki.prom.ua/remote/dispatcher/state_purchase_view/30540964" TargetMode="External"/><Relationship Id="rId16" Type="http://schemas.openxmlformats.org/officeDocument/2006/relationships/hyperlink" Target="https://my.zakupki.prom.ua/remote/dispatcher/state_purchase_view/31391524" TargetMode="External"/><Relationship Id="rId29" Type="http://schemas.openxmlformats.org/officeDocument/2006/relationships/hyperlink" Target="https://my.zakupki.prom.ua/remote/dispatcher/state_purchase_view/23187415" TargetMode="External"/><Relationship Id="rId11" Type="http://schemas.openxmlformats.org/officeDocument/2006/relationships/hyperlink" Target="https://my.zakupki.prom.ua/remote/dispatcher/state_purchase_view/31754670" TargetMode="External"/><Relationship Id="rId24" Type="http://schemas.openxmlformats.org/officeDocument/2006/relationships/hyperlink" Target="https://my.zakupki.prom.ua/remote/dispatcher/state_purchase_view/29713999" TargetMode="External"/><Relationship Id="rId32" Type="http://schemas.openxmlformats.org/officeDocument/2006/relationships/hyperlink" Target="https://my.zakupki.prom.ua/remote/dispatcher/state_purchase_view/30539443" TargetMode="External"/><Relationship Id="rId37" Type="http://schemas.openxmlformats.org/officeDocument/2006/relationships/hyperlink" Target="https://my.zakupki.prom.ua/remote/dispatcher/state_purchase_view/25582353" TargetMode="External"/><Relationship Id="rId40" Type="http://schemas.openxmlformats.org/officeDocument/2006/relationships/hyperlink" Target="https://my.zakupki.prom.ua/remote/dispatcher/state_purchase_view/26433543" TargetMode="External"/><Relationship Id="rId45" Type="http://schemas.openxmlformats.org/officeDocument/2006/relationships/hyperlink" Target="https://my.zakupki.prom.ua/remote/dispatcher/state_purchase_view/28345405" TargetMode="External"/><Relationship Id="rId53" Type="http://schemas.openxmlformats.org/officeDocument/2006/relationships/hyperlink" Target="https://my.zakupki.prom.ua/remote/dispatcher/state_purchase_view/25446618" TargetMode="External"/><Relationship Id="rId58" Type="http://schemas.openxmlformats.org/officeDocument/2006/relationships/hyperlink" Target="https://my.zakupki.prom.ua/remote/dispatcher/state_purchase_view/23046824" TargetMode="External"/><Relationship Id="rId66" Type="http://schemas.openxmlformats.org/officeDocument/2006/relationships/hyperlink" Target="https://my.zakupki.prom.ua/remote/dispatcher/state_purchase_view/23476317" TargetMode="External"/><Relationship Id="rId5" Type="http://schemas.openxmlformats.org/officeDocument/2006/relationships/hyperlink" Target="https://my.zakupki.prom.ua/remote/dispatcher/state_purchase_view/29358292" TargetMode="External"/><Relationship Id="rId61" Type="http://schemas.openxmlformats.org/officeDocument/2006/relationships/hyperlink" Target="https://my.zakupki.prom.ua/remote/dispatcher/state_purchase_view/33067641" TargetMode="External"/><Relationship Id="rId19" Type="http://schemas.openxmlformats.org/officeDocument/2006/relationships/hyperlink" Target="https://my.zakupki.prom.ua/remote/dispatcher/state_purchase_view/30159226" TargetMode="External"/><Relationship Id="rId14" Type="http://schemas.openxmlformats.org/officeDocument/2006/relationships/hyperlink" Target="https://my.zakupki.prom.ua/remote/dispatcher/state_purchase_view/29066772" TargetMode="External"/><Relationship Id="rId22" Type="http://schemas.openxmlformats.org/officeDocument/2006/relationships/hyperlink" Target="https://my.zakupki.prom.ua/remote/dispatcher/state_purchase_view/23045850" TargetMode="External"/><Relationship Id="rId27" Type="http://schemas.openxmlformats.org/officeDocument/2006/relationships/hyperlink" Target="https://my.zakupki.prom.ua/remote/dispatcher/state_purchase_view/30779519" TargetMode="External"/><Relationship Id="rId30" Type="http://schemas.openxmlformats.org/officeDocument/2006/relationships/hyperlink" Target="https://my.zakupki.prom.ua/remote/dispatcher/state_purchase_view/30712560" TargetMode="External"/><Relationship Id="rId35" Type="http://schemas.openxmlformats.org/officeDocument/2006/relationships/hyperlink" Target="https://my.zakupki.prom.ua/remote/dispatcher/state_purchase_view/30422547" TargetMode="External"/><Relationship Id="rId43" Type="http://schemas.openxmlformats.org/officeDocument/2006/relationships/hyperlink" Target="https://my.zakupki.prom.ua/remote/dispatcher/state_purchase_view/28151443" TargetMode="External"/><Relationship Id="rId48" Type="http://schemas.openxmlformats.org/officeDocument/2006/relationships/hyperlink" Target="https://my.zakupki.prom.ua/remote/dispatcher/state_purchase_view/31781366" TargetMode="External"/><Relationship Id="rId56" Type="http://schemas.openxmlformats.org/officeDocument/2006/relationships/hyperlink" Target="https://my.zakupki.prom.ua/remote/dispatcher/state_purchase_view/23180173" TargetMode="External"/><Relationship Id="rId64" Type="http://schemas.openxmlformats.org/officeDocument/2006/relationships/hyperlink" Target="https://my.zakupki.prom.ua/remote/dispatcher/state_purchase_view/24974370" TargetMode="External"/><Relationship Id="rId8" Type="http://schemas.openxmlformats.org/officeDocument/2006/relationships/hyperlink" Target="https://my.zakupki.prom.ua/remote/dispatcher/state_purchase_view/31956941" TargetMode="External"/><Relationship Id="rId51" Type="http://schemas.openxmlformats.org/officeDocument/2006/relationships/hyperlink" Target="https://my.zakupki.prom.ua/remote/dispatcher/state_purchase_view/33137487" TargetMode="External"/><Relationship Id="rId3" Type="http://schemas.openxmlformats.org/officeDocument/2006/relationships/hyperlink" Target="https://my.zakupki.prom.ua/remote/dispatcher/state_purchase_view/27989715" TargetMode="External"/><Relationship Id="rId12" Type="http://schemas.openxmlformats.org/officeDocument/2006/relationships/hyperlink" Target="https://my.zakupki.prom.ua/remote/dispatcher/state_purchase_view/26428921" TargetMode="External"/><Relationship Id="rId17" Type="http://schemas.openxmlformats.org/officeDocument/2006/relationships/hyperlink" Target="https://my.zakupki.prom.ua/remote/dispatcher/state_purchase_view/27901280" TargetMode="External"/><Relationship Id="rId25" Type="http://schemas.openxmlformats.org/officeDocument/2006/relationships/hyperlink" Target="https://my.zakupki.prom.ua/remote/dispatcher/state_purchase_view/25652758" TargetMode="External"/><Relationship Id="rId33" Type="http://schemas.openxmlformats.org/officeDocument/2006/relationships/hyperlink" Target="https://my.zakupki.prom.ua/remote/dispatcher/state_purchase_view/23716396" TargetMode="External"/><Relationship Id="rId38" Type="http://schemas.openxmlformats.org/officeDocument/2006/relationships/hyperlink" Target="https://my.zakupki.prom.ua/remote/dispatcher/state_purchase_view/30662275" TargetMode="External"/><Relationship Id="rId46" Type="http://schemas.openxmlformats.org/officeDocument/2006/relationships/hyperlink" Target="https://my.zakupki.prom.ua/remote/dispatcher/state_purchase_view/29795502" TargetMode="External"/><Relationship Id="rId59" Type="http://schemas.openxmlformats.org/officeDocument/2006/relationships/hyperlink" Target="https://my.zakupki.prom.ua/remote/dispatcher/state_purchase_view/26600947" TargetMode="External"/><Relationship Id="rId20" Type="http://schemas.openxmlformats.org/officeDocument/2006/relationships/hyperlink" Target="https://my.zakupki.prom.ua/remote/dispatcher/state_purchase_view/27901459" TargetMode="External"/><Relationship Id="rId41" Type="http://schemas.openxmlformats.org/officeDocument/2006/relationships/hyperlink" Target="https://my.zakupki.prom.ua/remote/dispatcher/state_purchase_view/26453155" TargetMode="External"/><Relationship Id="rId54" Type="http://schemas.openxmlformats.org/officeDocument/2006/relationships/hyperlink" Target="https://my.zakupki.prom.ua/remote/dispatcher/state_purchase_view/32668985" TargetMode="External"/><Relationship Id="rId62" Type="http://schemas.openxmlformats.org/officeDocument/2006/relationships/hyperlink" Target="https://my.zakupki.prom.ua/remote/dispatcher/state_purchase_view/33069467" TargetMode="External"/><Relationship Id="rId1" Type="http://schemas.openxmlformats.org/officeDocument/2006/relationships/hyperlink" Target="https://my.zakupki.prom.ua/remote/dispatcher/state_purchase_view/28129694" TargetMode="External"/><Relationship Id="rId6" Type="http://schemas.openxmlformats.org/officeDocument/2006/relationships/hyperlink" Target="https://my.zakupki.prom.ua/remote/dispatcher/state_purchase_view/27901403" TargetMode="External"/><Relationship Id="rId15" Type="http://schemas.openxmlformats.org/officeDocument/2006/relationships/hyperlink" Target="https://my.zakupki.prom.ua/remote/dispatcher/state_purchase_view/24169885" TargetMode="External"/><Relationship Id="rId23" Type="http://schemas.openxmlformats.org/officeDocument/2006/relationships/hyperlink" Target="https://my.zakupki.prom.ua/remote/dispatcher/state_purchase_view/31754713" TargetMode="External"/><Relationship Id="rId28" Type="http://schemas.openxmlformats.org/officeDocument/2006/relationships/hyperlink" Target="https://my.zakupki.prom.ua/remote/dispatcher/state_purchase_view/23783666" TargetMode="External"/><Relationship Id="rId36" Type="http://schemas.openxmlformats.org/officeDocument/2006/relationships/hyperlink" Target="https://my.zakupki.prom.ua/remote/dispatcher/state_purchase_view/33136415" TargetMode="External"/><Relationship Id="rId49" Type="http://schemas.openxmlformats.org/officeDocument/2006/relationships/hyperlink" Target="https://my.zakupki.prom.ua/remote/dispatcher/state_purchase_view/29441846" TargetMode="External"/><Relationship Id="rId57" Type="http://schemas.openxmlformats.org/officeDocument/2006/relationships/hyperlink" Target="https://my.zakupki.prom.ua/remote/dispatcher/state_purchase_view/31230065" TargetMode="External"/><Relationship Id="rId10" Type="http://schemas.openxmlformats.org/officeDocument/2006/relationships/hyperlink" Target="https://my.zakupki.prom.ua/remote/dispatcher/state_purchase_view/23497550" TargetMode="External"/><Relationship Id="rId31" Type="http://schemas.openxmlformats.org/officeDocument/2006/relationships/hyperlink" Target="https://my.zakupki.prom.ua/remote/dispatcher/state_purchase_view/31454611" TargetMode="External"/><Relationship Id="rId44" Type="http://schemas.openxmlformats.org/officeDocument/2006/relationships/hyperlink" Target="https://my.zakupki.prom.ua/remote/dispatcher/state_purchase_view/31959419" TargetMode="External"/><Relationship Id="rId52" Type="http://schemas.openxmlformats.org/officeDocument/2006/relationships/hyperlink" Target="https://my.zakupki.prom.ua/remote/dispatcher/state_purchase_view/32628143" TargetMode="External"/><Relationship Id="rId60" Type="http://schemas.openxmlformats.org/officeDocument/2006/relationships/hyperlink" Target="https://my.zakupki.prom.ua/remote/dispatcher/state_purchase_view/25571844" TargetMode="External"/><Relationship Id="rId65" Type="http://schemas.openxmlformats.org/officeDocument/2006/relationships/hyperlink" Target="https://my.zakupki.prom.ua/remote/dispatcher/state_purchase_view/31211362" TargetMode="External"/><Relationship Id="rId4" Type="http://schemas.openxmlformats.org/officeDocument/2006/relationships/hyperlink" Target="https://my.zakupki.prom.ua/remote/dispatcher/state_purchase_view/27517831" TargetMode="External"/><Relationship Id="rId9" Type="http://schemas.openxmlformats.org/officeDocument/2006/relationships/hyperlink" Target="https://my.zakupki.prom.ua/remote/dispatcher/state_purchase_view/32490991" TargetMode="External"/><Relationship Id="rId13" Type="http://schemas.openxmlformats.org/officeDocument/2006/relationships/hyperlink" Target="https://my.zakupki.prom.ua/remote/dispatcher/state_purchase_view/29441338" TargetMode="External"/><Relationship Id="rId18" Type="http://schemas.openxmlformats.org/officeDocument/2006/relationships/hyperlink" Target="https://my.zakupki.prom.ua/remote/dispatcher/state_purchase_view/27733634" TargetMode="External"/><Relationship Id="rId39" Type="http://schemas.openxmlformats.org/officeDocument/2006/relationships/hyperlink" Target="https://my.zakupki.prom.ua/remote/dispatcher/state_purchase_view/30422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workbookViewId="0">
      <pane ySplit="4" topLeftCell="A5" activePane="bottomLeft" state="frozen"/>
      <selection pane="bottomLeft" activeCell="B3" sqref="B3"/>
    </sheetView>
  </sheetViews>
  <sheetFormatPr defaultColWidth="11.5546875" defaultRowHeight="14.4" x14ac:dyDescent="0.3"/>
  <cols>
    <col min="1" max="1" width="5"/>
    <col min="2" max="2" width="25"/>
    <col min="3" max="4" width="35"/>
    <col min="5" max="5" width="30"/>
    <col min="6" max="6" width="25.109375" customWidth="1"/>
    <col min="7" max="10" width="15"/>
  </cols>
  <sheetData>
    <row r="1" spans="1:10" x14ac:dyDescent="0.3">
      <c r="A1" s="1"/>
    </row>
    <row r="2" spans="1:10" x14ac:dyDescent="0.3">
      <c r="B2" t="s">
        <v>212</v>
      </c>
    </row>
    <row r="3" spans="1:10" ht="15" thickBot="1" x14ac:dyDescent="0.35">
      <c r="A3" s="1" t="s">
        <v>211</v>
      </c>
    </row>
    <row r="4" spans="1:10" s="7" customFormat="1" ht="24.6" customHeight="1" thickBot="1" x14ac:dyDescent="0.35">
      <c r="A4" s="6" t="s">
        <v>210</v>
      </c>
      <c r="B4" s="6" t="s">
        <v>116</v>
      </c>
      <c r="C4" s="6" t="s">
        <v>170</v>
      </c>
      <c r="D4" s="6" t="s">
        <v>145</v>
      </c>
      <c r="E4" s="6" t="s">
        <v>192</v>
      </c>
      <c r="F4" s="6" t="s">
        <v>201</v>
      </c>
      <c r="G4" s="6" t="s">
        <v>115</v>
      </c>
      <c r="H4" s="6" t="s">
        <v>150</v>
      </c>
      <c r="I4" s="6" t="s">
        <v>172</v>
      </c>
      <c r="J4" s="6" t="s">
        <v>135</v>
      </c>
    </row>
    <row r="5" spans="1:10" x14ac:dyDescent="0.3">
      <c r="A5" s="3">
        <v>1</v>
      </c>
      <c r="B5" s="2" t="str">
        <f>HYPERLINK("https://my.zakupki.prom.ua/remote/dispatcher/state_purchase_view/28129694", "UA-2021-07-09-009692-c")</f>
        <v>UA-2021-07-09-009692-c</v>
      </c>
      <c r="C5" s="1" t="s">
        <v>191</v>
      </c>
      <c r="D5" s="1" t="s">
        <v>98</v>
      </c>
      <c r="E5" s="1" t="s">
        <v>138</v>
      </c>
      <c r="F5" s="1" t="s">
        <v>180</v>
      </c>
      <c r="G5" s="1" t="s">
        <v>71</v>
      </c>
      <c r="H5" s="1" t="s">
        <v>1</v>
      </c>
      <c r="I5" s="5">
        <v>196200</v>
      </c>
      <c r="J5" s="4">
        <v>44439</v>
      </c>
    </row>
    <row r="6" spans="1:10" x14ac:dyDescent="0.3">
      <c r="A6" s="3">
        <f>A5+1</f>
        <v>2</v>
      </c>
      <c r="B6" s="2" t="str">
        <f>HYPERLINK("https://my.zakupki.prom.ua/remote/dispatcher/state_purchase_view/30540964", "UA-2021-10-06-009666-b")</f>
        <v>UA-2021-10-06-009666-b</v>
      </c>
      <c r="C6" s="1" t="s">
        <v>121</v>
      </c>
      <c r="D6" s="1" t="s">
        <v>11</v>
      </c>
      <c r="E6" s="1" t="s">
        <v>126</v>
      </c>
      <c r="F6" s="1" t="s">
        <v>178</v>
      </c>
      <c r="G6" s="1" t="s">
        <v>82</v>
      </c>
      <c r="H6" s="1" t="s">
        <v>24</v>
      </c>
      <c r="I6" s="5">
        <v>128998</v>
      </c>
      <c r="J6" s="4">
        <v>44561</v>
      </c>
    </row>
    <row r="7" spans="1:10" x14ac:dyDescent="0.3">
      <c r="A7" s="3">
        <f t="shared" ref="A7:A70" si="0">A6+1</f>
        <v>3</v>
      </c>
      <c r="B7" s="2" t="str">
        <f>HYPERLINK("https://my.zakupki.prom.ua/remote/dispatcher/state_purchase_view/27989715", "UA-2021-07-06-003109-c")</f>
        <v>UA-2021-07-06-003109-c</v>
      </c>
      <c r="C7" s="1" t="s">
        <v>208</v>
      </c>
      <c r="D7" s="1" t="s">
        <v>104</v>
      </c>
      <c r="E7" s="1" t="s">
        <v>171</v>
      </c>
      <c r="F7" s="1" t="s">
        <v>142</v>
      </c>
      <c r="G7" s="1" t="s">
        <v>68</v>
      </c>
      <c r="H7" s="1" t="s">
        <v>31</v>
      </c>
      <c r="I7" s="5">
        <v>62160</v>
      </c>
      <c r="J7" s="4">
        <v>44561</v>
      </c>
    </row>
    <row r="8" spans="1:10" x14ac:dyDescent="0.3">
      <c r="A8" s="3">
        <f t="shared" si="0"/>
        <v>4</v>
      </c>
      <c r="B8" s="2" t="str">
        <f>HYPERLINK("https://my.zakupki.prom.ua/remote/dispatcher/state_purchase_view/27517831", "UA-2021-06-16-002499-b")</f>
        <v>UA-2021-06-16-002499-b</v>
      </c>
      <c r="C8" s="1" t="s">
        <v>156</v>
      </c>
      <c r="D8" s="1" t="s">
        <v>101</v>
      </c>
      <c r="E8" s="1" t="s">
        <v>138</v>
      </c>
      <c r="F8" s="1" t="s">
        <v>198</v>
      </c>
      <c r="G8" s="1" t="s">
        <v>44</v>
      </c>
      <c r="H8" s="1" t="s">
        <v>26</v>
      </c>
      <c r="I8" s="5">
        <v>1380</v>
      </c>
      <c r="J8" s="4">
        <v>44561</v>
      </c>
    </row>
    <row r="9" spans="1:10" x14ac:dyDescent="0.3">
      <c r="A9" s="3">
        <f t="shared" si="0"/>
        <v>5</v>
      </c>
      <c r="B9" s="2" t="str">
        <f>HYPERLINK("https://my.zakupki.prom.ua/remote/dispatcher/state_purchase_view/29358292", "UA-2021-08-28-006031-a")</f>
        <v>UA-2021-08-28-006031-a</v>
      </c>
      <c r="C9" s="1" t="s">
        <v>163</v>
      </c>
      <c r="D9" s="1" t="s">
        <v>88</v>
      </c>
      <c r="E9" s="1" t="s">
        <v>138</v>
      </c>
      <c r="F9" s="1" t="s">
        <v>185</v>
      </c>
      <c r="G9" s="1" t="s">
        <v>64</v>
      </c>
      <c r="H9" s="1" t="s">
        <v>108</v>
      </c>
      <c r="I9" s="5">
        <v>3756.11</v>
      </c>
      <c r="J9" s="4">
        <v>44561</v>
      </c>
    </row>
    <row r="10" spans="1:10" x14ac:dyDescent="0.3">
      <c r="A10" s="3">
        <f t="shared" si="0"/>
        <v>6</v>
      </c>
      <c r="B10" s="2" t="str">
        <f>HYPERLINK("https://my.zakupki.prom.ua/remote/dispatcher/state_purchase_view/27901403", "UA-2021-07-01-009982-c")</f>
        <v>UA-2021-07-01-009982-c</v>
      </c>
      <c r="C10" s="1" t="s">
        <v>121</v>
      </c>
      <c r="D10" s="1" t="s">
        <v>11</v>
      </c>
      <c r="E10" s="1" t="s">
        <v>126</v>
      </c>
      <c r="F10" s="1" t="s">
        <v>178</v>
      </c>
      <c r="G10" s="1" t="s">
        <v>82</v>
      </c>
      <c r="H10" s="1" t="s">
        <v>109</v>
      </c>
      <c r="I10" s="5">
        <v>137460</v>
      </c>
      <c r="J10" s="4">
        <v>44561</v>
      </c>
    </row>
    <row r="11" spans="1:10" x14ac:dyDescent="0.3">
      <c r="A11" s="3">
        <f t="shared" si="0"/>
        <v>7</v>
      </c>
      <c r="B11" s="2" t="str">
        <f>HYPERLINK("https://my.zakupki.prom.ua/remote/dispatcher/state_purchase_view/23669547", "UA-2021-02-04-011869-a")</f>
        <v>UA-2021-02-04-011869-a</v>
      </c>
      <c r="C11" s="1" t="s">
        <v>165</v>
      </c>
      <c r="D11" s="1" t="s">
        <v>101</v>
      </c>
      <c r="E11" s="1" t="s">
        <v>138</v>
      </c>
      <c r="F11" s="1" t="s">
        <v>187</v>
      </c>
      <c r="G11" s="1" t="s">
        <v>65</v>
      </c>
      <c r="H11" s="1" t="s">
        <v>32</v>
      </c>
      <c r="I11" s="5">
        <v>4800</v>
      </c>
      <c r="J11" s="4">
        <v>44561</v>
      </c>
    </row>
    <row r="12" spans="1:10" x14ac:dyDescent="0.3">
      <c r="A12" s="3">
        <f t="shared" si="0"/>
        <v>8</v>
      </c>
      <c r="B12" s="2" t="str">
        <f>HYPERLINK("https://my.zakupki.prom.ua/remote/dispatcher/state_purchase_view/31956941", "UA-2021-11-18-010970-a")</f>
        <v>UA-2021-11-18-010970-a</v>
      </c>
      <c r="C12" s="1" t="s">
        <v>167</v>
      </c>
      <c r="D12" s="1" t="s">
        <v>102</v>
      </c>
      <c r="E12" s="1" t="s">
        <v>138</v>
      </c>
      <c r="F12" s="1" t="s">
        <v>129</v>
      </c>
      <c r="G12" s="1" t="s">
        <v>76</v>
      </c>
      <c r="H12" s="1" t="s">
        <v>131</v>
      </c>
      <c r="I12" s="5">
        <v>1392</v>
      </c>
      <c r="J12" s="4">
        <v>44561</v>
      </c>
    </row>
    <row r="13" spans="1:10" x14ac:dyDescent="0.3">
      <c r="A13" s="3">
        <f t="shared" si="0"/>
        <v>9</v>
      </c>
      <c r="B13" s="2" t="str">
        <f>HYPERLINK("https://my.zakupki.prom.ua/remote/dispatcher/state_purchase_view/32490991", "UA-2021-12-02-006656-c")</f>
        <v>UA-2021-12-02-006656-c</v>
      </c>
      <c r="C13" s="1" t="s">
        <v>163</v>
      </c>
      <c r="D13" s="1" t="s">
        <v>88</v>
      </c>
      <c r="E13" s="1" t="s">
        <v>171</v>
      </c>
      <c r="F13" s="1" t="s">
        <v>175</v>
      </c>
      <c r="G13" s="1" t="s">
        <v>60</v>
      </c>
      <c r="H13" s="1" t="s">
        <v>27</v>
      </c>
      <c r="I13" s="5">
        <v>17712</v>
      </c>
      <c r="J13" s="4">
        <v>44561</v>
      </c>
    </row>
    <row r="14" spans="1:10" x14ac:dyDescent="0.3">
      <c r="A14" s="3">
        <f t="shared" si="0"/>
        <v>10</v>
      </c>
      <c r="B14" s="2" t="str">
        <f>HYPERLINK("https://my.zakupki.prom.ua/remote/dispatcher/state_purchase_view/23497550", "UA-2021-02-01-009938-a")</f>
        <v>UA-2021-02-01-009938-a</v>
      </c>
      <c r="C14" s="1" t="s">
        <v>189</v>
      </c>
      <c r="D14" s="1" t="s">
        <v>96</v>
      </c>
      <c r="E14" s="1" t="s">
        <v>138</v>
      </c>
      <c r="F14" s="1" t="s">
        <v>180</v>
      </c>
      <c r="G14" s="1" t="s">
        <v>71</v>
      </c>
      <c r="H14" s="1" t="s">
        <v>113</v>
      </c>
      <c r="I14" s="5">
        <v>135268.26999999999</v>
      </c>
      <c r="J14" s="4">
        <v>44439</v>
      </c>
    </row>
    <row r="15" spans="1:10" x14ac:dyDescent="0.3">
      <c r="A15" s="3">
        <f t="shared" si="0"/>
        <v>11</v>
      </c>
      <c r="B15" s="2" t="str">
        <f>HYPERLINK("https://my.zakupki.prom.ua/remote/dispatcher/state_purchase_view/31754670", "UA-2021-11-12-017190-a")</f>
        <v>UA-2021-11-12-017190-a</v>
      </c>
      <c r="C15" s="1" t="s">
        <v>146</v>
      </c>
      <c r="D15" s="1" t="s">
        <v>51</v>
      </c>
      <c r="E15" s="1" t="s">
        <v>138</v>
      </c>
      <c r="F15" s="1" t="s">
        <v>181</v>
      </c>
      <c r="G15" s="1" t="s">
        <v>52</v>
      </c>
      <c r="H15" s="1" t="s">
        <v>23</v>
      </c>
      <c r="I15" s="5">
        <v>2970</v>
      </c>
      <c r="J15" s="4">
        <v>44561</v>
      </c>
    </row>
    <row r="16" spans="1:10" x14ac:dyDescent="0.3">
      <c r="A16" s="3">
        <f t="shared" si="0"/>
        <v>12</v>
      </c>
      <c r="B16" s="2" t="str">
        <f>HYPERLINK("https://my.zakupki.prom.ua/remote/dispatcher/state_purchase_view/26428921", "UA-2021-05-11-004254-b")</f>
        <v>UA-2021-05-11-004254-b</v>
      </c>
      <c r="C16" s="1" t="s">
        <v>163</v>
      </c>
      <c r="D16" s="1" t="s">
        <v>88</v>
      </c>
      <c r="E16" s="1" t="s">
        <v>171</v>
      </c>
      <c r="F16" s="1" t="s">
        <v>175</v>
      </c>
      <c r="G16" s="1" t="s">
        <v>60</v>
      </c>
      <c r="H16" s="1" t="s">
        <v>40</v>
      </c>
      <c r="I16" s="5">
        <v>24000</v>
      </c>
      <c r="J16" s="4">
        <v>44561</v>
      </c>
    </row>
    <row r="17" spans="1:10" x14ac:dyDescent="0.3">
      <c r="A17" s="3">
        <f t="shared" si="0"/>
        <v>13</v>
      </c>
      <c r="B17" s="2" t="str">
        <f>HYPERLINK("https://my.zakupki.prom.ua/remote/dispatcher/state_purchase_view/29441338", "UA-2021-09-01-004069-a")</f>
        <v>UA-2021-09-01-004069-a</v>
      </c>
      <c r="C17" s="1" t="s">
        <v>161</v>
      </c>
      <c r="D17" s="1" t="s">
        <v>95</v>
      </c>
      <c r="E17" s="1" t="s">
        <v>138</v>
      </c>
      <c r="F17" s="1" t="s">
        <v>117</v>
      </c>
      <c r="G17" s="1" t="s">
        <v>33</v>
      </c>
      <c r="H17" s="1" t="s">
        <v>16</v>
      </c>
      <c r="I17" s="5">
        <v>12000</v>
      </c>
      <c r="J17" s="4">
        <v>44561</v>
      </c>
    </row>
    <row r="18" spans="1:10" x14ac:dyDescent="0.3">
      <c r="A18" s="3">
        <f t="shared" si="0"/>
        <v>14</v>
      </c>
      <c r="B18" s="2" t="str">
        <f>HYPERLINK("https://my.zakupki.prom.ua/remote/dispatcher/state_purchase_view/29066772", "UA-2021-08-16-010546-a")</f>
        <v>UA-2021-08-16-010546-a</v>
      </c>
      <c r="C18" s="1" t="s">
        <v>153</v>
      </c>
      <c r="D18" s="1" t="s">
        <v>102</v>
      </c>
      <c r="E18" s="1" t="s">
        <v>138</v>
      </c>
      <c r="F18" s="1" t="s">
        <v>129</v>
      </c>
      <c r="G18" s="1" t="s">
        <v>76</v>
      </c>
      <c r="H18" s="1" t="s">
        <v>130</v>
      </c>
      <c r="I18" s="5">
        <v>1392</v>
      </c>
      <c r="J18" s="4">
        <v>44561</v>
      </c>
    </row>
    <row r="19" spans="1:10" x14ac:dyDescent="0.3">
      <c r="A19" s="3">
        <f t="shared" si="0"/>
        <v>15</v>
      </c>
      <c r="B19" s="2" t="str">
        <f>HYPERLINK("https://my.zakupki.prom.ua/remote/dispatcher/state_purchase_view/24169885", "UA-2021-02-18-011076-b")</f>
        <v>UA-2021-02-18-011076-b</v>
      </c>
      <c r="C19" s="1" t="s">
        <v>152</v>
      </c>
      <c r="D19" s="1" t="s">
        <v>49</v>
      </c>
      <c r="E19" s="1" t="s">
        <v>171</v>
      </c>
      <c r="F19" s="1" t="s">
        <v>176</v>
      </c>
      <c r="G19" s="1" t="s">
        <v>52</v>
      </c>
      <c r="H19" s="1" t="s">
        <v>100</v>
      </c>
      <c r="I19" s="5">
        <v>158592</v>
      </c>
      <c r="J19" s="4">
        <v>44561</v>
      </c>
    </row>
    <row r="20" spans="1:10" x14ac:dyDescent="0.3">
      <c r="A20" s="3">
        <f t="shared" si="0"/>
        <v>16</v>
      </c>
      <c r="B20" s="2" t="str">
        <f>HYPERLINK("https://my.zakupki.prom.ua/remote/dispatcher/state_purchase_view/31391524", "UA-2021-11-03-011778-a")</f>
        <v>UA-2021-11-03-011778-a</v>
      </c>
      <c r="C20" s="1" t="s">
        <v>168</v>
      </c>
      <c r="D20" s="1" t="s">
        <v>97</v>
      </c>
      <c r="E20" s="1" t="s">
        <v>136</v>
      </c>
      <c r="F20" s="1" t="s">
        <v>151</v>
      </c>
      <c r="G20" s="1" t="s">
        <v>0</v>
      </c>
      <c r="H20" s="1" t="s">
        <v>6</v>
      </c>
      <c r="I20" s="5">
        <v>11232</v>
      </c>
      <c r="J20" s="4">
        <v>44561</v>
      </c>
    </row>
    <row r="21" spans="1:10" x14ac:dyDescent="0.3">
      <c r="A21" s="3">
        <f t="shared" si="0"/>
        <v>17</v>
      </c>
      <c r="B21" s="2" t="str">
        <f>HYPERLINK("https://my.zakupki.prom.ua/remote/dispatcher/state_purchase_view/27901280", "UA-2021-07-01-009948-c")</f>
        <v>UA-2021-07-01-009948-c</v>
      </c>
      <c r="C21" s="1" t="s">
        <v>124</v>
      </c>
      <c r="D21" s="1" t="s">
        <v>96</v>
      </c>
      <c r="E21" s="1" t="s">
        <v>138</v>
      </c>
      <c r="F21" s="1" t="s">
        <v>180</v>
      </c>
      <c r="G21" s="1" t="s">
        <v>71</v>
      </c>
      <c r="H21" s="1" t="s">
        <v>112</v>
      </c>
      <c r="I21" s="5">
        <v>35756.720000000001</v>
      </c>
      <c r="J21" s="4">
        <v>44469</v>
      </c>
    </row>
    <row r="22" spans="1:10" x14ac:dyDescent="0.3">
      <c r="A22" s="3">
        <f t="shared" si="0"/>
        <v>18</v>
      </c>
      <c r="B22" s="2" t="str">
        <f>HYPERLINK("https://my.zakupki.prom.ua/remote/dispatcher/state_purchase_view/27733634", "UA-2021-06-24-003029-c")</f>
        <v>UA-2021-06-24-003029-c</v>
      </c>
      <c r="C22" s="1" t="s">
        <v>163</v>
      </c>
      <c r="D22" s="1" t="s">
        <v>88</v>
      </c>
      <c r="E22" s="1" t="s">
        <v>171</v>
      </c>
      <c r="F22" s="1" t="s">
        <v>175</v>
      </c>
      <c r="G22" s="1" t="s">
        <v>60</v>
      </c>
      <c r="H22" s="1" t="s">
        <v>25</v>
      </c>
      <c r="I22" s="5">
        <v>24000</v>
      </c>
      <c r="J22" s="4">
        <v>44561</v>
      </c>
    </row>
    <row r="23" spans="1:10" x14ac:dyDescent="0.3">
      <c r="A23" s="3">
        <f t="shared" si="0"/>
        <v>19</v>
      </c>
      <c r="B23" s="2" t="str">
        <f>HYPERLINK("https://my.zakupki.prom.ua/remote/dispatcher/state_purchase_view/30159226", "UA-2021-09-23-005669-b")</f>
        <v>UA-2021-09-23-005669-b</v>
      </c>
      <c r="C23" s="1" t="s">
        <v>163</v>
      </c>
      <c r="D23" s="1" t="s">
        <v>88</v>
      </c>
      <c r="E23" s="1" t="s">
        <v>171</v>
      </c>
      <c r="F23" s="1" t="s">
        <v>175</v>
      </c>
      <c r="G23" s="1" t="s">
        <v>60</v>
      </c>
      <c r="H23" s="1" t="s">
        <v>22</v>
      </c>
      <c r="I23" s="5">
        <v>24000</v>
      </c>
      <c r="J23" s="4">
        <v>44561</v>
      </c>
    </row>
    <row r="24" spans="1:10" x14ac:dyDescent="0.3">
      <c r="A24" s="3">
        <f t="shared" si="0"/>
        <v>20</v>
      </c>
      <c r="B24" s="2" t="str">
        <f>HYPERLINK("https://my.zakupki.prom.ua/remote/dispatcher/state_purchase_view/27901459", "UA-2021-07-01-010001-c")</f>
        <v>UA-2021-07-01-010001-c</v>
      </c>
      <c r="C24" s="1" t="s">
        <v>143</v>
      </c>
      <c r="D24" s="1" t="s">
        <v>47</v>
      </c>
      <c r="E24" s="1" t="s">
        <v>136</v>
      </c>
      <c r="F24" s="1" t="s">
        <v>173</v>
      </c>
      <c r="G24" s="1" t="s">
        <v>73</v>
      </c>
      <c r="H24" s="1" t="s">
        <v>61</v>
      </c>
      <c r="I24" s="5">
        <v>17436</v>
      </c>
      <c r="J24" s="4">
        <v>44561</v>
      </c>
    </row>
    <row r="25" spans="1:10" x14ac:dyDescent="0.3">
      <c r="A25" s="3">
        <f t="shared" si="0"/>
        <v>21</v>
      </c>
      <c r="B25" s="2" t="str">
        <f>HYPERLINK("https://my.zakupki.prom.ua/remote/dispatcher/state_purchase_view/27901066", "UA-2021-07-01-009886-c")</f>
        <v>UA-2021-07-01-009886-c</v>
      </c>
      <c r="C25" s="1" t="s">
        <v>191</v>
      </c>
      <c r="D25" s="1" t="s">
        <v>98</v>
      </c>
      <c r="E25" s="1" t="s">
        <v>138</v>
      </c>
      <c r="F25" s="1" t="s">
        <v>180</v>
      </c>
      <c r="G25" s="1" t="s">
        <v>71</v>
      </c>
      <c r="H25" s="1" t="s">
        <v>1</v>
      </c>
      <c r="I25" s="5">
        <v>294300</v>
      </c>
      <c r="J25" s="4">
        <v>44469</v>
      </c>
    </row>
    <row r="26" spans="1:10" x14ac:dyDescent="0.3">
      <c r="A26" s="3">
        <f t="shared" si="0"/>
        <v>22</v>
      </c>
      <c r="B26" s="2" t="str">
        <f>HYPERLINK("https://my.zakupki.prom.ua/remote/dispatcher/state_purchase_view/23045850", "UA-2021-01-19-001461-a")</f>
        <v>UA-2021-01-19-001461-a</v>
      </c>
      <c r="C26" s="1" t="s">
        <v>163</v>
      </c>
      <c r="D26" s="1" t="s">
        <v>88</v>
      </c>
      <c r="E26" s="1" t="s">
        <v>171</v>
      </c>
      <c r="F26" s="1" t="s">
        <v>175</v>
      </c>
      <c r="G26" s="1" t="s">
        <v>60</v>
      </c>
      <c r="H26" s="1" t="s">
        <v>10</v>
      </c>
      <c r="I26" s="5">
        <v>24000</v>
      </c>
      <c r="J26" s="4">
        <v>44561</v>
      </c>
    </row>
    <row r="27" spans="1:10" x14ac:dyDescent="0.3">
      <c r="A27" s="3">
        <f t="shared" si="0"/>
        <v>23</v>
      </c>
      <c r="B27" s="2" t="str">
        <f>HYPERLINK("https://my.zakupki.prom.ua/remote/dispatcher/state_purchase_view/31754713", "UA-2021-11-12-017211-a")</f>
        <v>UA-2021-11-12-017211-a</v>
      </c>
      <c r="C27" s="1" t="s">
        <v>163</v>
      </c>
      <c r="D27" s="1" t="s">
        <v>88</v>
      </c>
      <c r="E27" s="1" t="s">
        <v>138</v>
      </c>
      <c r="F27" s="1" t="s">
        <v>185</v>
      </c>
      <c r="G27" s="1" t="s">
        <v>64</v>
      </c>
      <c r="H27" s="1" t="s">
        <v>20</v>
      </c>
      <c r="I27" s="5">
        <v>6528.7</v>
      </c>
      <c r="J27" s="4">
        <v>44561</v>
      </c>
    </row>
    <row r="28" spans="1:10" x14ac:dyDescent="0.3">
      <c r="A28" s="3">
        <f t="shared" si="0"/>
        <v>24</v>
      </c>
      <c r="B28" s="2" t="str">
        <f>HYPERLINK("https://my.zakupki.prom.ua/remote/dispatcher/state_purchase_view/29713999", "UA-2021-09-09-010812-c")</f>
        <v>UA-2021-09-09-010812-c</v>
      </c>
      <c r="C28" s="1" t="s">
        <v>119</v>
      </c>
      <c r="D28" s="1" t="s">
        <v>53</v>
      </c>
      <c r="E28" s="1" t="s">
        <v>138</v>
      </c>
      <c r="F28" s="1" t="s">
        <v>182</v>
      </c>
      <c r="G28" s="1" t="s">
        <v>66</v>
      </c>
      <c r="H28" s="1" t="s">
        <v>8</v>
      </c>
      <c r="I28" s="5">
        <v>1450</v>
      </c>
      <c r="J28" s="4">
        <v>44561</v>
      </c>
    </row>
    <row r="29" spans="1:10" x14ac:dyDescent="0.3">
      <c r="A29" s="3">
        <f t="shared" si="0"/>
        <v>25</v>
      </c>
      <c r="B29" s="2" t="str">
        <f>HYPERLINK("https://my.zakupki.prom.ua/remote/dispatcher/state_purchase_view/25652758", "UA-2021-04-08-007206-b")</f>
        <v>UA-2021-04-08-007206-b</v>
      </c>
      <c r="C29" s="1" t="s">
        <v>203</v>
      </c>
      <c r="D29" s="1" t="s">
        <v>62</v>
      </c>
      <c r="E29" s="1" t="s">
        <v>136</v>
      </c>
      <c r="F29" s="1" t="s">
        <v>179</v>
      </c>
      <c r="G29" s="1" t="s">
        <v>80</v>
      </c>
      <c r="H29" s="1" t="s">
        <v>37</v>
      </c>
      <c r="I29" s="5">
        <v>13272</v>
      </c>
      <c r="J29" s="4">
        <v>44561</v>
      </c>
    </row>
    <row r="30" spans="1:10" x14ac:dyDescent="0.3">
      <c r="A30" s="3">
        <f t="shared" si="0"/>
        <v>26</v>
      </c>
      <c r="B30" s="2" t="str">
        <f>HYPERLINK("https://my.zakupki.prom.ua/remote/dispatcher/state_purchase_view/23495828", "UA-2021-02-01-009417-a")</f>
        <v>UA-2021-02-01-009417-a</v>
      </c>
      <c r="C30" s="1" t="s">
        <v>191</v>
      </c>
      <c r="D30" s="1" t="s">
        <v>98</v>
      </c>
      <c r="E30" s="1" t="s">
        <v>138</v>
      </c>
      <c r="F30" s="1" t="s">
        <v>180</v>
      </c>
      <c r="G30" s="1" t="s">
        <v>71</v>
      </c>
      <c r="H30" s="1" t="s">
        <v>5</v>
      </c>
      <c r="I30" s="5">
        <v>597696</v>
      </c>
      <c r="J30" s="4">
        <v>44439</v>
      </c>
    </row>
    <row r="31" spans="1:10" x14ac:dyDescent="0.3">
      <c r="A31" s="3">
        <f t="shared" si="0"/>
        <v>27</v>
      </c>
      <c r="B31" s="2" t="str">
        <f>HYPERLINK("https://my.zakupki.prom.ua/remote/dispatcher/state_purchase_view/30779519", "UA-2021-10-18-005557-c")</f>
        <v>UA-2021-10-18-005557-c</v>
      </c>
      <c r="C31" s="1" t="s">
        <v>206</v>
      </c>
      <c r="D31" s="1" t="s">
        <v>55</v>
      </c>
      <c r="E31" s="1" t="s">
        <v>136</v>
      </c>
      <c r="F31" s="1" t="s">
        <v>199</v>
      </c>
      <c r="G31" s="1" t="s">
        <v>58</v>
      </c>
      <c r="H31" s="1" t="s">
        <v>20</v>
      </c>
      <c r="I31" s="5">
        <v>9450</v>
      </c>
      <c r="J31" s="4">
        <v>44561</v>
      </c>
    </row>
    <row r="32" spans="1:10" x14ac:dyDescent="0.3">
      <c r="A32" s="3">
        <f t="shared" si="0"/>
        <v>28</v>
      </c>
      <c r="B32" s="2" t="str">
        <f>HYPERLINK("https://my.zakupki.prom.ua/remote/dispatcher/state_purchase_view/23783666", "UA-2021-02-08-012283-a")</f>
        <v>UA-2021-02-08-012283-a</v>
      </c>
      <c r="C32" s="1" t="s">
        <v>207</v>
      </c>
      <c r="D32" s="1" t="s">
        <v>49</v>
      </c>
      <c r="E32" s="1" t="s">
        <v>136</v>
      </c>
      <c r="F32" s="1" t="s">
        <v>195</v>
      </c>
      <c r="G32" s="1" t="s">
        <v>39</v>
      </c>
      <c r="H32" s="1" t="s">
        <v>99</v>
      </c>
      <c r="I32" s="5">
        <v>16000</v>
      </c>
      <c r="J32" s="4">
        <v>44286</v>
      </c>
    </row>
    <row r="33" spans="1:10" x14ac:dyDescent="0.3">
      <c r="A33" s="3">
        <f t="shared" si="0"/>
        <v>29</v>
      </c>
      <c r="B33" s="2" t="str">
        <f>HYPERLINK("https://my.zakupki.prom.ua/remote/dispatcher/state_purchase_view/23187415", "UA-2021-01-22-012208-b")</f>
        <v>UA-2021-01-22-012208-b</v>
      </c>
      <c r="C33" s="1" t="s">
        <v>190</v>
      </c>
      <c r="D33" s="1" t="s">
        <v>96</v>
      </c>
      <c r="E33" s="1" t="s">
        <v>138</v>
      </c>
      <c r="F33" s="1" t="s">
        <v>180</v>
      </c>
      <c r="G33" s="1" t="s">
        <v>71</v>
      </c>
      <c r="H33" s="1" t="s">
        <v>113</v>
      </c>
      <c r="I33" s="5">
        <v>141320.91</v>
      </c>
      <c r="J33" s="4">
        <v>44439</v>
      </c>
    </row>
    <row r="34" spans="1:10" x14ac:dyDescent="0.3">
      <c r="A34" s="3">
        <f t="shared" si="0"/>
        <v>30</v>
      </c>
      <c r="B34" s="2" t="str">
        <f>HYPERLINK("https://my.zakupki.prom.ua/remote/dispatcher/state_purchase_view/30712560", "UA-2021-10-12-005214-b")</f>
        <v>UA-2021-10-12-005214-b</v>
      </c>
      <c r="C34" s="1" t="s">
        <v>203</v>
      </c>
      <c r="D34" s="1" t="s">
        <v>62</v>
      </c>
      <c r="E34" s="1" t="s">
        <v>136</v>
      </c>
      <c r="F34" s="1" t="s">
        <v>179</v>
      </c>
      <c r="G34" s="1" t="s">
        <v>80</v>
      </c>
      <c r="H34" s="1" t="s">
        <v>17</v>
      </c>
      <c r="I34" s="5">
        <v>13196.16</v>
      </c>
      <c r="J34" s="4">
        <v>44561</v>
      </c>
    </row>
    <row r="35" spans="1:10" x14ac:dyDescent="0.3">
      <c r="A35" s="3">
        <f t="shared" si="0"/>
        <v>31</v>
      </c>
      <c r="B35" s="2" t="str">
        <f>HYPERLINK("https://my.zakupki.prom.ua/remote/dispatcher/state_purchase_view/31454611", "UA-2021-11-04-008004-b")</f>
        <v>UA-2021-11-04-008004-b</v>
      </c>
      <c r="C35" s="1" t="s">
        <v>157</v>
      </c>
      <c r="D35" s="1" t="s">
        <v>90</v>
      </c>
      <c r="E35" s="1" t="s">
        <v>136</v>
      </c>
      <c r="F35" s="1" t="s">
        <v>200</v>
      </c>
      <c r="G35" s="1" t="s">
        <v>54</v>
      </c>
      <c r="H35" s="1" t="s">
        <v>21</v>
      </c>
      <c r="I35" s="5">
        <v>12300</v>
      </c>
      <c r="J35" s="4">
        <v>44561</v>
      </c>
    </row>
    <row r="36" spans="1:10" x14ac:dyDescent="0.3">
      <c r="A36" s="3">
        <f t="shared" si="0"/>
        <v>32</v>
      </c>
      <c r="B36" s="2" t="str">
        <f>HYPERLINK("https://my.zakupki.prom.ua/remote/dispatcher/state_purchase_view/30539443", "UA-2021-10-06-009111-b")</f>
        <v>UA-2021-10-06-009111-b</v>
      </c>
      <c r="C36" s="1" t="s">
        <v>149</v>
      </c>
      <c r="D36" s="1" t="s">
        <v>55</v>
      </c>
      <c r="E36" s="1" t="s">
        <v>136</v>
      </c>
      <c r="F36" s="1" t="s">
        <v>197</v>
      </c>
      <c r="G36" s="1" t="s">
        <v>45</v>
      </c>
      <c r="H36" s="1" t="s">
        <v>14</v>
      </c>
      <c r="I36" s="5">
        <v>15700</v>
      </c>
      <c r="J36" s="4">
        <v>44561</v>
      </c>
    </row>
    <row r="37" spans="1:10" x14ac:dyDescent="0.3">
      <c r="A37" s="3">
        <f t="shared" si="0"/>
        <v>33</v>
      </c>
      <c r="B37" s="2" t="str">
        <f>HYPERLINK("https://my.zakupki.prom.ua/remote/dispatcher/state_purchase_view/23716396", "UA-2021-02-05-012316-a")</f>
        <v>UA-2021-02-05-012316-a</v>
      </c>
      <c r="C37" s="1" t="s">
        <v>160</v>
      </c>
      <c r="D37" s="1" t="s">
        <v>94</v>
      </c>
      <c r="E37" s="1" t="s">
        <v>138</v>
      </c>
      <c r="F37" s="1" t="s">
        <v>184</v>
      </c>
      <c r="G37" s="1" t="s">
        <v>79</v>
      </c>
      <c r="H37" s="1" t="s">
        <v>7</v>
      </c>
      <c r="I37" s="5">
        <v>75556.800000000003</v>
      </c>
      <c r="J37" s="4">
        <v>44561</v>
      </c>
    </row>
    <row r="38" spans="1:10" x14ac:dyDescent="0.3">
      <c r="A38" s="3">
        <f t="shared" si="0"/>
        <v>34</v>
      </c>
      <c r="B38" s="2" t="str">
        <f>HYPERLINK("https://my.zakupki.prom.ua/remote/dispatcher/state_purchase_view/24460401", "UA-2021-03-01-000863-a")</f>
        <v>UA-2021-03-01-000863-a</v>
      </c>
      <c r="C38" s="1" t="s">
        <v>123</v>
      </c>
      <c r="D38" s="1" t="s">
        <v>107</v>
      </c>
      <c r="E38" s="1" t="s">
        <v>138</v>
      </c>
      <c r="F38" s="1" t="s">
        <v>127</v>
      </c>
      <c r="G38" s="1" t="s">
        <v>69</v>
      </c>
      <c r="H38" s="1" t="s">
        <v>30</v>
      </c>
      <c r="I38" s="5">
        <v>5910</v>
      </c>
      <c r="J38" s="4">
        <v>44561</v>
      </c>
    </row>
    <row r="39" spans="1:10" x14ac:dyDescent="0.3">
      <c r="A39" s="3">
        <f t="shared" si="0"/>
        <v>35</v>
      </c>
      <c r="B39" s="2" t="str">
        <f>HYPERLINK("https://my.zakupki.prom.ua/remote/dispatcher/state_purchase_view/30422547", "UA-2021-10-01-009245-b")</f>
        <v>UA-2021-10-01-009245-b</v>
      </c>
      <c r="C39" s="1" t="s">
        <v>191</v>
      </c>
      <c r="D39" s="1" t="s">
        <v>98</v>
      </c>
      <c r="E39" s="1" t="s">
        <v>138</v>
      </c>
      <c r="F39" s="1" t="s">
        <v>180</v>
      </c>
      <c r="G39" s="1" t="s">
        <v>71</v>
      </c>
      <c r="H39" s="1" t="s">
        <v>3</v>
      </c>
      <c r="I39" s="5">
        <v>294300</v>
      </c>
      <c r="J39" s="4">
        <v>44561</v>
      </c>
    </row>
    <row r="40" spans="1:10" x14ac:dyDescent="0.3">
      <c r="A40" s="3">
        <f t="shared" si="0"/>
        <v>36</v>
      </c>
      <c r="B40" s="2" t="str">
        <f>HYPERLINK("https://my.zakupki.prom.ua/remote/dispatcher/state_purchase_view/33136415", "UA-2021-12-15-009029-c")</f>
        <v>UA-2021-12-15-009029-c</v>
      </c>
      <c r="C40" s="1" t="s">
        <v>166</v>
      </c>
      <c r="D40" s="1" t="s">
        <v>91</v>
      </c>
      <c r="E40" s="1" t="s">
        <v>138</v>
      </c>
      <c r="F40" s="1" t="s">
        <v>186</v>
      </c>
      <c r="G40" s="1" t="s">
        <v>70</v>
      </c>
      <c r="H40" s="1" t="s">
        <v>9</v>
      </c>
      <c r="I40" s="5">
        <v>786</v>
      </c>
      <c r="J40" s="4">
        <v>44561</v>
      </c>
    </row>
    <row r="41" spans="1:10" x14ac:dyDescent="0.3">
      <c r="A41" s="3">
        <f t="shared" si="0"/>
        <v>37</v>
      </c>
      <c r="B41" s="2" t="str">
        <f>HYPERLINK("https://my.zakupki.prom.ua/remote/dispatcher/state_purchase_view/25582353", "UA-2021-04-06-007871-a")</f>
        <v>UA-2021-04-06-007871-a</v>
      </c>
      <c r="C41" s="1" t="s">
        <v>191</v>
      </c>
      <c r="D41" s="1" t="s">
        <v>98</v>
      </c>
      <c r="E41" s="1" t="s">
        <v>138</v>
      </c>
      <c r="F41" s="1" t="s">
        <v>180</v>
      </c>
      <c r="G41" s="1" t="s">
        <v>71</v>
      </c>
      <c r="H41" s="1" t="s">
        <v>5</v>
      </c>
      <c r="I41" s="5">
        <v>383571.4</v>
      </c>
      <c r="J41" s="4">
        <v>44439</v>
      </c>
    </row>
    <row r="42" spans="1:10" x14ac:dyDescent="0.3">
      <c r="A42" s="3">
        <f t="shared" si="0"/>
        <v>38</v>
      </c>
      <c r="B42" s="2" t="str">
        <f>HYPERLINK("https://my.zakupki.prom.ua/remote/dispatcher/state_purchase_view/30662275", "UA-2021-10-11-003822-b")</f>
        <v>UA-2021-10-11-003822-b</v>
      </c>
      <c r="C42" s="1" t="s">
        <v>163</v>
      </c>
      <c r="D42" s="1" t="s">
        <v>88</v>
      </c>
      <c r="E42" s="1" t="s">
        <v>138</v>
      </c>
      <c r="F42" s="1" t="s">
        <v>185</v>
      </c>
      <c r="G42" s="1" t="s">
        <v>64</v>
      </c>
      <c r="H42" s="1" t="s">
        <v>19</v>
      </c>
      <c r="I42" s="5">
        <v>10985.97</v>
      </c>
      <c r="J42" s="4">
        <v>44561</v>
      </c>
    </row>
    <row r="43" spans="1:10" x14ac:dyDescent="0.3">
      <c r="A43" s="3">
        <f t="shared" si="0"/>
        <v>39</v>
      </c>
      <c r="B43" s="2" t="str">
        <f>HYPERLINK("https://my.zakupki.prom.ua/remote/dispatcher/state_purchase_view/30422847", "UA-2021-10-01-009319-b")</f>
        <v>UA-2021-10-01-009319-b</v>
      </c>
      <c r="C43" s="1" t="s">
        <v>125</v>
      </c>
      <c r="D43" s="1" t="s">
        <v>96</v>
      </c>
      <c r="E43" s="1" t="s">
        <v>138</v>
      </c>
      <c r="F43" s="1" t="s">
        <v>180</v>
      </c>
      <c r="G43" s="1" t="s">
        <v>71</v>
      </c>
      <c r="H43" s="1" t="s">
        <v>140</v>
      </c>
      <c r="I43" s="5">
        <v>97766.43</v>
      </c>
      <c r="J43" s="4">
        <v>44561</v>
      </c>
    </row>
    <row r="44" spans="1:10" x14ac:dyDescent="0.3">
      <c r="A44" s="3">
        <f t="shared" si="0"/>
        <v>40</v>
      </c>
      <c r="B44" s="2" t="str">
        <f>HYPERLINK("https://my.zakupki.prom.ua/remote/dispatcher/state_purchase_view/26433543", "UA-2021-05-11-005790-b")</f>
        <v>UA-2021-05-11-005790-b</v>
      </c>
      <c r="C44" s="1" t="s">
        <v>121</v>
      </c>
      <c r="D44" s="1" t="s">
        <v>11</v>
      </c>
      <c r="E44" s="1" t="s">
        <v>126</v>
      </c>
      <c r="F44" s="1" t="s">
        <v>178</v>
      </c>
      <c r="G44" s="1" t="s">
        <v>82</v>
      </c>
      <c r="H44" s="1" t="s">
        <v>106</v>
      </c>
      <c r="I44" s="5">
        <v>104998</v>
      </c>
      <c r="J44" s="4">
        <v>44561</v>
      </c>
    </row>
    <row r="45" spans="1:10" x14ac:dyDescent="0.3">
      <c r="A45" s="3">
        <f t="shared" si="0"/>
        <v>41</v>
      </c>
      <c r="B45" s="2" t="str">
        <f>HYPERLINK("https://my.zakupki.prom.ua/remote/dispatcher/state_purchase_view/26453155", "UA-2021-05-12-005637-b")</f>
        <v>UA-2021-05-12-005637-b</v>
      </c>
      <c r="C45" s="1" t="s">
        <v>163</v>
      </c>
      <c r="D45" s="1" t="s">
        <v>88</v>
      </c>
      <c r="E45" s="1" t="s">
        <v>138</v>
      </c>
      <c r="F45" s="1" t="s">
        <v>185</v>
      </c>
      <c r="G45" s="1" t="s">
        <v>64</v>
      </c>
      <c r="H45" s="1" t="s">
        <v>86</v>
      </c>
      <c r="I45" s="5">
        <v>8502.09</v>
      </c>
      <c r="J45" s="4">
        <v>44561</v>
      </c>
    </row>
    <row r="46" spans="1:10" x14ac:dyDescent="0.3">
      <c r="A46" s="3">
        <f t="shared" si="0"/>
        <v>42</v>
      </c>
      <c r="B46" s="2" t="str">
        <f>HYPERLINK("https://my.zakupki.prom.ua/remote/dispatcher/state_purchase_view/28832139", "UA-2021-08-06-011638-a")</f>
        <v>UA-2021-08-06-011638-a</v>
      </c>
      <c r="C46" s="1" t="s">
        <v>119</v>
      </c>
      <c r="D46" s="1" t="s">
        <v>53</v>
      </c>
      <c r="E46" s="1" t="s">
        <v>138</v>
      </c>
      <c r="F46" s="1" t="s">
        <v>182</v>
      </c>
      <c r="G46" s="1" t="s">
        <v>66</v>
      </c>
      <c r="H46" s="1" t="s">
        <v>93</v>
      </c>
      <c r="I46" s="5">
        <v>1381</v>
      </c>
      <c r="J46" s="4">
        <v>44561</v>
      </c>
    </row>
    <row r="47" spans="1:10" x14ac:dyDescent="0.3">
      <c r="A47" s="3">
        <f t="shared" si="0"/>
        <v>43</v>
      </c>
      <c r="B47" s="2" t="str">
        <f>HYPERLINK("https://my.zakupki.prom.ua/remote/dispatcher/state_purchase_view/28151443", "UA-2021-07-12-004997-c")</f>
        <v>UA-2021-07-12-004997-c</v>
      </c>
      <c r="C47" s="1" t="s">
        <v>169</v>
      </c>
      <c r="D47" s="1" t="s">
        <v>89</v>
      </c>
      <c r="E47" s="1" t="s">
        <v>138</v>
      </c>
      <c r="F47" s="1" t="s">
        <v>137</v>
      </c>
      <c r="G47" s="1" t="s">
        <v>43</v>
      </c>
      <c r="H47" s="1" t="s">
        <v>87</v>
      </c>
      <c r="I47" s="5">
        <v>2950</v>
      </c>
      <c r="J47" s="4">
        <v>44561</v>
      </c>
    </row>
    <row r="48" spans="1:10" x14ac:dyDescent="0.3">
      <c r="A48" s="3">
        <f t="shared" si="0"/>
        <v>44</v>
      </c>
      <c r="B48" s="2" t="str">
        <f>HYPERLINK("https://my.zakupki.prom.ua/remote/dispatcher/state_purchase_view/31959419", "UA-2021-11-18-011689-a")</f>
        <v>UA-2021-11-18-011689-a</v>
      </c>
      <c r="C48" s="1" t="s">
        <v>139</v>
      </c>
      <c r="D48" s="1" t="s">
        <v>50</v>
      </c>
      <c r="E48" s="1" t="s">
        <v>138</v>
      </c>
      <c r="F48" s="1" t="s">
        <v>129</v>
      </c>
      <c r="G48" s="1" t="s">
        <v>76</v>
      </c>
      <c r="H48" s="1" t="s">
        <v>132</v>
      </c>
      <c r="I48" s="5">
        <v>750</v>
      </c>
      <c r="J48" s="4">
        <v>44561</v>
      </c>
    </row>
    <row r="49" spans="1:10" x14ac:dyDescent="0.3">
      <c r="A49" s="3">
        <f t="shared" si="0"/>
        <v>45</v>
      </c>
      <c r="B49" s="2" t="str">
        <f>HYPERLINK("https://my.zakupki.prom.ua/remote/dispatcher/state_purchase_view/28345405", "UA-2021-07-19-009293-b")</f>
        <v>UA-2021-07-19-009293-b</v>
      </c>
      <c r="C49" s="1" t="s">
        <v>205</v>
      </c>
      <c r="D49" s="1" t="s">
        <v>75</v>
      </c>
      <c r="E49" s="1" t="s">
        <v>136</v>
      </c>
      <c r="F49" s="1" t="s">
        <v>196</v>
      </c>
      <c r="G49" s="1" t="s">
        <v>41</v>
      </c>
      <c r="H49" s="1" t="s">
        <v>29</v>
      </c>
      <c r="I49" s="5">
        <v>47135</v>
      </c>
      <c r="J49" s="4">
        <v>44561</v>
      </c>
    </row>
    <row r="50" spans="1:10" x14ac:dyDescent="0.3">
      <c r="A50" s="3">
        <f t="shared" si="0"/>
        <v>46</v>
      </c>
      <c r="B50" s="2" t="str">
        <f>HYPERLINK("https://my.zakupki.prom.ua/remote/dispatcher/state_purchase_view/29795502", "UA-2021-09-13-009852-b")</f>
        <v>UA-2021-09-13-009852-b</v>
      </c>
      <c r="C50" s="1" t="s">
        <v>162</v>
      </c>
      <c r="D50" s="1" t="s">
        <v>85</v>
      </c>
      <c r="E50" s="1" t="s">
        <v>126</v>
      </c>
      <c r="F50" s="1" t="s">
        <v>177</v>
      </c>
      <c r="G50" s="1" t="s">
        <v>74</v>
      </c>
      <c r="H50" s="1" t="s">
        <v>21</v>
      </c>
      <c r="I50" s="5">
        <v>1542597.79</v>
      </c>
      <c r="J50" s="4">
        <v>44561</v>
      </c>
    </row>
    <row r="51" spans="1:10" x14ac:dyDescent="0.3">
      <c r="A51" s="3">
        <f t="shared" si="0"/>
        <v>47</v>
      </c>
      <c r="B51" s="2" t="str">
        <f>HYPERLINK("https://my.zakupki.prom.ua/remote/dispatcher/state_purchase_view/31392963", "UA-2021-11-03-013033-a")</f>
        <v>UA-2021-11-03-013033-a</v>
      </c>
      <c r="C51" s="1" t="s">
        <v>144</v>
      </c>
      <c r="D51" s="1" t="s">
        <v>63</v>
      </c>
      <c r="E51" s="1" t="s">
        <v>126</v>
      </c>
      <c r="F51" s="1" t="s">
        <v>188</v>
      </c>
      <c r="G51" s="1" t="s">
        <v>83</v>
      </c>
      <c r="H51" s="1" t="s">
        <v>15</v>
      </c>
      <c r="I51" s="5">
        <v>309990</v>
      </c>
      <c r="J51" s="4">
        <v>44561</v>
      </c>
    </row>
    <row r="52" spans="1:10" x14ac:dyDescent="0.3">
      <c r="A52" s="3">
        <f t="shared" si="0"/>
        <v>48</v>
      </c>
      <c r="B52" s="2" t="str">
        <f>HYPERLINK("https://my.zakupki.prom.ua/remote/dispatcher/state_purchase_view/31781366", "UA-2021-11-15-007665-a")</f>
        <v>UA-2021-11-15-007665-a</v>
      </c>
      <c r="C52" s="1" t="s">
        <v>204</v>
      </c>
      <c r="D52" s="1" t="s">
        <v>36</v>
      </c>
      <c r="E52" s="1" t="s">
        <v>138</v>
      </c>
      <c r="F52" s="1" t="s">
        <v>183</v>
      </c>
      <c r="G52" s="1" t="s">
        <v>72</v>
      </c>
      <c r="H52" s="1" t="s">
        <v>134</v>
      </c>
      <c r="I52" s="5">
        <v>2995.2</v>
      </c>
      <c r="J52" s="4">
        <v>44561</v>
      </c>
    </row>
    <row r="53" spans="1:10" x14ac:dyDescent="0.3">
      <c r="A53" s="3">
        <f t="shared" si="0"/>
        <v>49</v>
      </c>
      <c r="B53" s="2" t="str">
        <f>HYPERLINK("https://my.zakupki.prom.ua/remote/dispatcher/state_purchase_view/29441846", "UA-2021-09-01-004243-a")</f>
        <v>UA-2021-09-01-004243-a</v>
      </c>
      <c r="C53" s="1" t="s">
        <v>191</v>
      </c>
      <c r="D53" s="1" t="s">
        <v>98</v>
      </c>
      <c r="E53" s="1" t="s">
        <v>138</v>
      </c>
      <c r="F53" s="1" t="s">
        <v>180</v>
      </c>
      <c r="G53" s="1" t="s">
        <v>71</v>
      </c>
      <c r="H53" s="1" t="s">
        <v>2</v>
      </c>
      <c r="I53" s="5">
        <v>98100</v>
      </c>
      <c r="J53" s="4">
        <v>44469</v>
      </c>
    </row>
    <row r="54" spans="1:10" x14ac:dyDescent="0.3">
      <c r="A54" s="3">
        <f t="shared" si="0"/>
        <v>50</v>
      </c>
      <c r="B54" s="2" t="str">
        <f>HYPERLINK("https://my.zakupki.prom.ua/remote/dispatcher/state_purchase_view/23186404", "UA-2021-01-22-011890-b")</f>
        <v>UA-2021-01-22-011890-b</v>
      </c>
      <c r="C54" s="1" t="s">
        <v>191</v>
      </c>
      <c r="D54" s="1" t="s">
        <v>98</v>
      </c>
      <c r="E54" s="1" t="s">
        <v>138</v>
      </c>
      <c r="F54" s="1" t="s">
        <v>180</v>
      </c>
      <c r="G54" s="1" t="s">
        <v>71</v>
      </c>
      <c r="H54" s="1" t="s">
        <v>5</v>
      </c>
      <c r="I54" s="5">
        <v>597696</v>
      </c>
      <c r="J54" s="4">
        <v>44439</v>
      </c>
    </row>
    <row r="55" spans="1:10" x14ac:dyDescent="0.3">
      <c r="A55" s="3">
        <f t="shared" si="0"/>
        <v>51</v>
      </c>
      <c r="B55" s="2" t="str">
        <f>HYPERLINK("https://my.zakupki.prom.ua/remote/dispatcher/state_purchase_view/33137487", "UA-2021-12-15-009375-c")</f>
        <v>UA-2021-12-15-009375-c</v>
      </c>
      <c r="C55" s="1" t="s">
        <v>166</v>
      </c>
      <c r="D55" s="1" t="s">
        <v>91</v>
      </c>
      <c r="E55" s="1" t="s">
        <v>138</v>
      </c>
      <c r="F55" s="1" t="s">
        <v>186</v>
      </c>
      <c r="G55" s="1" t="s">
        <v>70</v>
      </c>
      <c r="H55" s="1" t="s">
        <v>9</v>
      </c>
      <c r="I55" s="5">
        <v>786</v>
      </c>
      <c r="J55" s="4">
        <v>44561</v>
      </c>
    </row>
    <row r="56" spans="1:10" x14ac:dyDescent="0.3">
      <c r="A56" s="3">
        <f t="shared" si="0"/>
        <v>52</v>
      </c>
      <c r="B56" s="2" t="str">
        <f>HYPERLINK("https://my.zakupki.prom.ua/remote/dispatcher/state_purchase_view/32628143", "UA-2021-12-06-009388-c")</f>
        <v>UA-2021-12-06-009388-c</v>
      </c>
      <c r="C56" s="1" t="s">
        <v>163</v>
      </c>
      <c r="D56" s="1" t="s">
        <v>88</v>
      </c>
      <c r="E56" s="1" t="s">
        <v>138</v>
      </c>
      <c r="F56" s="1" t="s">
        <v>185</v>
      </c>
      <c r="G56" s="1" t="s">
        <v>64</v>
      </c>
      <c r="H56" s="1" t="s">
        <v>103</v>
      </c>
      <c r="I56" s="5">
        <v>935.28</v>
      </c>
      <c r="J56" s="4">
        <v>44561</v>
      </c>
    </row>
    <row r="57" spans="1:10" x14ac:dyDescent="0.3">
      <c r="A57" s="3">
        <f t="shared" si="0"/>
        <v>53</v>
      </c>
      <c r="B57" s="2" t="str">
        <f>HYPERLINK("https://my.zakupki.prom.ua/remote/dispatcher/state_purchase_view/25446618", "UA-2021-04-01-003129-b")</f>
        <v>UA-2021-04-01-003129-b</v>
      </c>
      <c r="C57" s="1" t="s">
        <v>155</v>
      </c>
      <c r="D57" s="1" t="s">
        <v>101</v>
      </c>
      <c r="E57" s="1" t="s">
        <v>138</v>
      </c>
      <c r="F57" s="1" t="s">
        <v>120</v>
      </c>
      <c r="G57" s="1" t="s">
        <v>44</v>
      </c>
      <c r="H57" s="1" t="s">
        <v>111</v>
      </c>
      <c r="I57" s="5">
        <v>26550</v>
      </c>
      <c r="J57" s="4">
        <v>44561</v>
      </c>
    </row>
    <row r="58" spans="1:10" x14ac:dyDescent="0.3">
      <c r="A58" s="3">
        <f t="shared" si="0"/>
        <v>54</v>
      </c>
      <c r="B58" s="2" t="str">
        <f>HYPERLINK("https://my.zakupki.prom.ua/remote/dispatcher/state_purchase_view/32668985", "UA-2021-12-07-001482-c")</f>
        <v>UA-2021-12-07-001482-c</v>
      </c>
      <c r="C58" s="1" t="s">
        <v>159</v>
      </c>
      <c r="D58" s="1" t="s">
        <v>105</v>
      </c>
      <c r="E58" s="1" t="s">
        <v>138</v>
      </c>
      <c r="F58" s="1" t="s">
        <v>141</v>
      </c>
      <c r="G58" s="1" t="s">
        <v>4</v>
      </c>
      <c r="H58" s="1" t="s">
        <v>13</v>
      </c>
      <c r="I58" s="5">
        <v>26460</v>
      </c>
      <c r="J58" s="4">
        <v>44561</v>
      </c>
    </row>
    <row r="59" spans="1:10" x14ac:dyDescent="0.3">
      <c r="A59" s="3">
        <f t="shared" si="0"/>
        <v>55</v>
      </c>
      <c r="B59" s="2" t="str">
        <f>HYPERLINK("https://my.zakupki.prom.ua/remote/dispatcher/state_purchase_view/31568660", "UA-2021-11-09-006138-b")</f>
        <v>UA-2021-11-09-006138-b</v>
      </c>
      <c r="C59" s="1" t="s">
        <v>143</v>
      </c>
      <c r="D59" s="1" t="s">
        <v>47</v>
      </c>
      <c r="E59" s="1" t="s">
        <v>136</v>
      </c>
      <c r="F59" s="1" t="s">
        <v>193</v>
      </c>
      <c r="G59" s="1" t="s">
        <v>67</v>
      </c>
      <c r="H59" s="1" t="s">
        <v>110</v>
      </c>
      <c r="I59" s="5">
        <v>28485</v>
      </c>
      <c r="J59" s="4">
        <v>44561</v>
      </c>
    </row>
    <row r="60" spans="1:10" x14ac:dyDescent="0.3">
      <c r="A60" s="3">
        <f t="shared" si="0"/>
        <v>56</v>
      </c>
      <c r="B60" s="2" t="str">
        <f>HYPERLINK("https://my.zakupki.prom.ua/remote/dispatcher/state_purchase_view/23180173", "UA-2021-01-22-010016-b")</f>
        <v>UA-2021-01-22-010016-b</v>
      </c>
      <c r="C60" s="1" t="s">
        <v>155</v>
      </c>
      <c r="D60" s="1" t="s">
        <v>101</v>
      </c>
      <c r="E60" s="1" t="s">
        <v>138</v>
      </c>
      <c r="F60" s="1" t="s">
        <v>202</v>
      </c>
      <c r="G60" s="1" t="s">
        <v>46</v>
      </c>
      <c r="H60" s="1" t="s">
        <v>118</v>
      </c>
      <c r="I60" s="5">
        <v>35400</v>
      </c>
      <c r="J60" s="4">
        <v>44561</v>
      </c>
    </row>
    <row r="61" spans="1:10" x14ac:dyDescent="0.3">
      <c r="A61" s="3">
        <f t="shared" si="0"/>
        <v>57</v>
      </c>
      <c r="B61" s="2" t="str">
        <f>HYPERLINK("https://my.zakupki.prom.ua/remote/dispatcher/state_purchase_view/31230065", "UA-2021-10-28-010862-a")</f>
        <v>UA-2021-10-28-010862-a</v>
      </c>
      <c r="C61" s="1" t="s">
        <v>154</v>
      </c>
      <c r="D61" s="1" t="s">
        <v>107</v>
      </c>
      <c r="E61" s="1" t="s">
        <v>138</v>
      </c>
      <c r="F61" s="1" t="s">
        <v>128</v>
      </c>
      <c r="G61" s="1" t="s">
        <v>69</v>
      </c>
      <c r="H61" s="1" t="s">
        <v>92</v>
      </c>
      <c r="I61" s="5">
        <v>5925.6</v>
      </c>
      <c r="J61" s="4">
        <v>44561</v>
      </c>
    </row>
    <row r="62" spans="1:10" x14ac:dyDescent="0.3">
      <c r="A62" s="3">
        <f t="shared" si="0"/>
        <v>58</v>
      </c>
      <c r="B62" s="2" t="str">
        <f>HYPERLINK("https://my.zakupki.prom.ua/remote/dispatcher/state_purchase_view/23046824", "UA-2021-01-19-001648-a")</f>
        <v>UA-2021-01-19-001648-a</v>
      </c>
      <c r="C62" s="1" t="s">
        <v>158</v>
      </c>
      <c r="D62" s="1" t="s">
        <v>90</v>
      </c>
      <c r="E62" s="1" t="s">
        <v>136</v>
      </c>
      <c r="F62" s="1" t="s">
        <v>194</v>
      </c>
      <c r="G62" s="1" t="s">
        <v>57</v>
      </c>
      <c r="H62" s="1" t="s">
        <v>12</v>
      </c>
      <c r="I62" s="5">
        <v>3990</v>
      </c>
      <c r="J62" s="4">
        <v>44561</v>
      </c>
    </row>
    <row r="63" spans="1:10" x14ac:dyDescent="0.3">
      <c r="A63" s="3">
        <f t="shared" si="0"/>
        <v>59</v>
      </c>
      <c r="B63" s="2" t="str">
        <f>HYPERLINK("https://my.zakupki.prom.ua/remote/dispatcher/state_purchase_view/26600947", "UA-2021-05-17-011694-b")</f>
        <v>UA-2021-05-17-011694-b</v>
      </c>
      <c r="C63" s="1" t="s">
        <v>147</v>
      </c>
      <c r="D63" s="1" t="s">
        <v>34</v>
      </c>
      <c r="E63" s="1" t="s">
        <v>138</v>
      </c>
      <c r="F63" s="1" t="s">
        <v>133</v>
      </c>
      <c r="G63" s="1" t="s">
        <v>38</v>
      </c>
      <c r="H63" s="1" t="s">
        <v>28</v>
      </c>
      <c r="I63" s="5">
        <v>22473</v>
      </c>
      <c r="J63" s="4">
        <v>44561</v>
      </c>
    </row>
    <row r="64" spans="1:10" x14ac:dyDescent="0.3">
      <c r="A64" s="3">
        <f t="shared" si="0"/>
        <v>60</v>
      </c>
      <c r="B64" s="2" t="str">
        <f>HYPERLINK("https://my.zakupki.prom.ua/remote/dispatcher/state_purchase_view/25571844", "UA-2021-04-06-005068-b")</f>
        <v>UA-2021-04-06-005068-b</v>
      </c>
      <c r="C64" s="1" t="s">
        <v>121</v>
      </c>
      <c r="D64" s="1" t="s">
        <v>11</v>
      </c>
      <c r="E64" s="1" t="s">
        <v>126</v>
      </c>
      <c r="F64" s="1" t="s">
        <v>178</v>
      </c>
      <c r="G64" s="1" t="s">
        <v>82</v>
      </c>
      <c r="H64" s="1" t="s">
        <v>18</v>
      </c>
      <c r="I64" s="5">
        <v>105998</v>
      </c>
      <c r="J64" s="4">
        <v>44561</v>
      </c>
    </row>
    <row r="65" spans="1:10" x14ac:dyDescent="0.3">
      <c r="A65" s="3">
        <f t="shared" si="0"/>
        <v>61</v>
      </c>
      <c r="B65" s="2" t="str">
        <f>HYPERLINK("https://my.zakupki.prom.ua/remote/dispatcher/state_purchase_view/33067641", "UA-2021-12-14-011528-c")</f>
        <v>UA-2021-12-14-011528-c</v>
      </c>
      <c r="C65" s="1" t="s">
        <v>148</v>
      </c>
      <c r="D65" s="1" t="s">
        <v>59</v>
      </c>
      <c r="E65" s="1" t="s">
        <v>138</v>
      </c>
      <c r="F65" s="1" t="s">
        <v>181</v>
      </c>
      <c r="G65" s="1" t="s">
        <v>52</v>
      </c>
      <c r="H65" s="1" t="s">
        <v>77</v>
      </c>
      <c r="I65" s="5">
        <v>2970</v>
      </c>
      <c r="J65" s="4">
        <v>44561</v>
      </c>
    </row>
    <row r="66" spans="1:10" x14ac:dyDescent="0.3">
      <c r="A66" s="3">
        <f t="shared" si="0"/>
        <v>62</v>
      </c>
      <c r="B66" s="2" t="str">
        <f>HYPERLINK("https://my.zakupki.prom.ua/remote/dispatcher/state_purchase_view/33069467", "UA-2021-12-14-011992-c")</f>
        <v>UA-2021-12-14-011992-c</v>
      </c>
      <c r="C66" s="1" t="s">
        <v>209</v>
      </c>
      <c r="D66" s="1" t="s">
        <v>48</v>
      </c>
      <c r="E66" s="1" t="s">
        <v>138</v>
      </c>
      <c r="F66" s="1" t="s">
        <v>181</v>
      </c>
      <c r="G66" s="1" t="s">
        <v>52</v>
      </c>
      <c r="H66" s="1" t="s">
        <v>78</v>
      </c>
      <c r="I66" s="5">
        <v>2982</v>
      </c>
      <c r="J66" s="4">
        <v>44561</v>
      </c>
    </row>
    <row r="67" spans="1:10" x14ac:dyDescent="0.3">
      <c r="A67" s="3">
        <f t="shared" si="0"/>
        <v>63</v>
      </c>
      <c r="B67" s="2" t="str">
        <f>HYPERLINK("https://my.zakupki.prom.ua/remote/dispatcher/state_purchase_view/28831836", "UA-2021-08-06-011525-a")</f>
        <v>UA-2021-08-06-011525-a</v>
      </c>
      <c r="C67" s="1" t="s">
        <v>154</v>
      </c>
      <c r="D67" s="1" t="s">
        <v>107</v>
      </c>
      <c r="E67" s="1" t="s">
        <v>138</v>
      </c>
      <c r="F67" s="1" t="s">
        <v>128</v>
      </c>
      <c r="G67" s="1" t="s">
        <v>69</v>
      </c>
      <c r="H67" s="1" t="s">
        <v>42</v>
      </c>
      <c r="I67" s="5">
        <v>5925.6</v>
      </c>
      <c r="J67" s="4">
        <v>44561</v>
      </c>
    </row>
    <row r="68" spans="1:10" x14ac:dyDescent="0.3">
      <c r="A68" s="3">
        <f t="shared" si="0"/>
        <v>64</v>
      </c>
      <c r="B68" s="2" t="str">
        <f>HYPERLINK("https://my.zakupki.prom.ua/remote/dispatcher/state_purchase_view/24974370", "UA-2021-03-17-004993-c")</f>
        <v>UA-2021-03-17-004993-c</v>
      </c>
      <c r="C68" s="1" t="s">
        <v>163</v>
      </c>
      <c r="D68" s="1" t="s">
        <v>88</v>
      </c>
      <c r="E68" s="1" t="s">
        <v>138</v>
      </c>
      <c r="F68" s="1" t="s">
        <v>185</v>
      </c>
      <c r="G68" s="1" t="s">
        <v>64</v>
      </c>
      <c r="H68" s="1" t="s">
        <v>35</v>
      </c>
      <c r="I68" s="5">
        <v>3735.9</v>
      </c>
      <c r="J68" s="4">
        <v>44561</v>
      </c>
    </row>
    <row r="69" spans="1:10" x14ac:dyDescent="0.3">
      <c r="A69" s="3">
        <f t="shared" si="0"/>
        <v>65</v>
      </c>
      <c r="B69" s="2" t="str">
        <f>HYPERLINK("https://my.zakupki.prom.ua/remote/dispatcher/state_purchase_view/31211362", "UA-2021-10-28-005512-a")</f>
        <v>UA-2021-10-28-005512-a</v>
      </c>
      <c r="C69" s="1" t="s">
        <v>164</v>
      </c>
      <c r="D69" s="1" t="s">
        <v>84</v>
      </c>
      <c r="E69" s="1" t="s">
        <v>126</v>
      </c>
      <c r="F69" s="1" t="s">
        <v>174</v>
      </c>
      <c r="G69" s="1" t="s">
        <v>81</v>
      </c>
      <c r="H69" s="1" t="s">
        <v>21</v>
      </c>
      <c r="I69" s="5">
        <v>3301554.19</v>
      </c>
      <c r="J69" s="4">
        <v>44561</v>
      </c>
    </row>
    <row r="70" spans="1:10" x14ac:dyDescent="0.3">
      <c r="A70" s="3">
        <f t="shared" si="0"/>
        <v>66</v>
      </c>
      <c r="B70" s="2" t="str">
        <f>HYPERLINK("https://my.zakupki.prom.ua/remote/dispatcher/state_purchase_view/23476317", "UA-2021-02-01-003328-a")</f>
        <v>UA-2021-02-01-003328-a</v>
      </c>
      <c r="C70" s="1" t="s">
        <v>165</v>
      </c>
      <c r="D70" s="1" t="s">
        <v>101</v>
      </c>
      <c r="E70" s="1" t="s">
        <v>138</v>
      </c>
      <c r="F70" s="1" t="s">
        <v>122</v>
      </c>
      <c r="G70" s="1" t="s">
        <v>56</v>
      </c>
      <c r="H70" s="1" t="s">
        <v>114</v>
      </c>
      <c r="I70" s="5">
        <v>1700</v>
      </c>
      <c r="J70" s="4">
        <v>44561</v>
      </c>
    </row>
  </sheetData>
  <hyperlinks>
    <hyperlink ref="B5" r:id="rId1" display="https://my.zakupki.prom.ua/remote/dispatcher/state_purchase_view/28129694" xr:uid="{00000000-0004-0000-0000-00001A000000}"/>
    <hyperlink ref="B6" r:id="rId2" display="https://my.zakupki.prom.ua/remote/dispatcher/state_purchase_view/30540964" xr:uid="{00000000-0004-0000-0000-00001C000000}"/>
    <hyperlink ref="B7" r:id="rId3" display="https://my.zakupki.prom.ua/remote/dispatcher/state_purchase_view/27989715" xr:uid="{00000000-0004-0000-0000-00001E000000}"/>
    <hyperlink ref="B8" r:id="rId4" display="https://my.zakupki.prom.ua/remote/dispatcher/state_purchase_view/27517831" xr:uid="{00000000-0004-0000-0000-00001F000000}"/>
    <hyperlink ref="B9" r:id="rId5" display="https://my.zakupki.prom.ua/remote/dispatcher/state_purchase_view/29358292" xr:uid="{00000000-0004-0000-0000-000029000000}"/>
    <hyperlink ref="B10" r:id="rId6" display="https://my.zakupki.prom.ua/remote/dispatcher/state_purchase_view/27901403" xr:uid="{00000000-0004-0000-0000-00002A000000}"/>
    <hyperlink ref="B11" r:id="rId7" display="https://my.zakupki.prom.ua/remote/dispatcher/state_purchase_view/23669547" xr:uid="{00000000-0004-0000-0000-00002C000000}"/>
    <hyperlink ref="B12" r:id="rId8" display="https://my.zakupki.prom.ua/remote/dispatcher/state_purchase_view/31956941" xr:uid="{00000000-0004-0000-0000-00002D000000}"/>
    <hyperlink ref="B13" r:id="rId9" display="https://my.zakupki.prom.ua/remote/dispatcher/state_purchase_view/32490991" xr:uid="{00000000-0004-0000-0000-00002E000000}"/>
    <hyperlink ref="B14" r:id="rId10" display="https://my.zakupki.prom.ua/remote/dispatcher/state_purchase_view/23497550" xr:uid="{00000000-0004-0000-0000-00003A000000}"/>
    <hyperlink ref="B15" r:id="rId11" display="https://my.zakupki.prom.ua/remote/dispatcher/state_purchase_view/31754670" xr:uid="{00000000-0004-0000-0000-00003D000000}"/>
    <hyperlink ref="B16" r:id="rId12" display="https://my.zakupki.prom.ua/remote/dispatcher/state_purchase_view/26428921" xr:uid="{00000000-0004-0000-0000-00003E000000}"/>
    <hyperlink ref="B17" r:id="rId13" display="https://my.zakupki.prom.ua/remote/dispatcher/state_purchase_view/29441338" xr:uid="{00000000-0004-0000-0000-00003F000000}"/>
    <hyperlink ref="B18" r:id="rId14" display="https://my.zakupki.prom.ua/remote/dispatcher/state_purchase_view/29066772" xr:uid="{00000000-0004-0000-0000-00004E000000}"/>
    <hyperlink ref="B19" r:id="rId15" display="https://my.zakupki.prom.ua/remote/dispatcher/state_purchase_view/24169885" xr:uid="{00000000-0004-0000-0000-00004F000000}"/>
    <hyperlink ref="B20" r:id="rId16" display="https://my.zakupki.prom.ua/remote/dispatcher/state_purchase_view/31391524" xr:uid="{00000000-0004-0000-0000-000050000000}"/>
    <hyperlink ref="B21" r:id="rId17" display="https://my.zakupki.prom.ua/remote/dispatcher/state_purchase_view/27901280" xr:uid="{00000000-0004-0000-0000-000060000000}"/>
    <hyperlink ref="B22" r:id="rId18" display="https://my.zakupki.prom.ua/remote/dispatcher/state_purchase_view/27733634" xr:uid="{00000000-0004-0000-0000-000067000000}"/>
    <hyperlink ref="B23" r:id="rId19" display="https://my.zakupki.prom.ua/remote/dispatcher/state_purchase_view/30159226" xr:uid="{00000000-0004-0000-0000-000068000000}"/>
    <hyperlink ref="B24" r:id="rId20" display="https://my.zakupki.prom.ua/remote/dispatcher/state_purchase_view/27901459" xr:uid="{00000000-0004-0000-0000-000069000000}"/>
    <hyperlink ref="B25" r:id="rId21" display="https://my.zakupki.prom.ua/remote/dispatcher/state_purchase_view/27901066" xr:uid="{00000000-0004-0000-0000-00007F000000}"/>
    <hyperlink ref="B26" r:id="rId22" display="https://my.zakupki.prom.ua/remote/dispatcher/state_purchase_view/23045850" xr:uid="{00000000-0004-0000-0000-000080000000}"/>
    <hyperlink ref="B27" r:id="rId23" display="https://my.zakupki.prom.ua/remote/dispatcher/state_purchase_view/31754713" xr:uid="{00000000-0004-0000-0000-00008B000000}"/>
    <hyperlink ref="B28" r:id="rId24" display="https://my.zakupki.prom.ua/remote/dispatcher/state_purchase_view/29713999" xr:uid="{00000000-0004-0000-0000-00008C000000}"/>
    <hyperlink ref="B29" r:id="rId25" display="https://my.zakupki.prom.ua/remote/dispatcher/state_purchase_view/25652758" xr:uid="{00000000-0004-0000-0000-00008D000000}"/>
    <hyperlink ref="B30" r:id="rId26" display="https://my.zakupki.prom.ua/remote/dispatcher/state_purchase_view/23495828" xr:uid="{00000000-0004-0000-0000-00009D000000}"/>
    <hyperlink ref="B31" r:id="rId27" display="https://my.zakupki.prom.ua/remote/dispatcher/state_purchase_view/30779519" xr:uid="{00000000-0004-0000-0000-00009F000000}"/>
    <hyperlink ref="B32" r:id="rId28" display="https://my.zakupki.prom.ua/remote/dispatcher/state_purchase_view/23783666" xr:uid="{00000000-0004-0000-0000-0000AE000000}"/>
    <hyperlink ref="B33" r:id="rId29" display="https://my.zakupki.prom.ua/remote/dispatcher/state_purchase_view/23187415" xr:uid="{00000000-0004-0000-0000-0000B0000000}"/>
    <hyperlink ref="B34" r:id="rId30" display="https://my.zakupki.prom.ua/remote/dispatcher/state_purchase_view/30712560" xr:uid="{00000000-0004-0000-0000-0000B2000000}"/>
    <hyperlink ref="B35" r:id="rId31" display="https://my.zakupki.prom.ua/remote/dispatcher/state_purchase_view/31454611" xr:uid="{00000000-0004-0000-0000-0000B4000000}"/>
    <hyperlink ref="B36" r:id="rId32" display="https://my.zakupki.prom.ua/remote/dispatcher/state_purchase_view/30539443" xr:uid="{00000000-0004-0000-0000-0000B6000000}"/>
    <hyperlink ref="B37" r:id="rId33" display="https://my.zakupki.prom.ua/remote/dispatcher/state_purchase_view/23716396" xr:uid="{00000000-0004-0000-0000-0000B9000000}"/>
    <hyperlink ref="B38" r:id="rId34" display="https://my.zakupki.prom.ua/remote/dispatcher/state_purchase_view/24460401" xr:uid="{00000000-0004-0000-0000-0000D1000000}"/>
    <hyperlink ref="B39" r:id="rId35" display="https://my.zakupki.prom.ua/remote/dispatcher/state_purchase_view/30422547" xr:uid="{00000000-0004-0000-0000-0000D2000000}"/>
    <hyperlink ref="B40" r:id="rId36" display="https://my.zakupki.prom.ua/remote/dispatcher/state_purchase_view/33136415" xr:uid="{00000000-0004-0000-0000-0000D3000000}"/>
    <hyperlink ref="B41" r:id="rId37" display="https://my.zakupki.prom.ua/remote/dispatcher/state_purchase_view/25582353" xr:uid="{00000000-0004-0000-0000-0000EA000000}"/>
    <hyperlink ref="B42" r:id="rId38" display="https://my.zakupki.prom.ua/remote/dispatcher/state_purchase_view/30662275" xr:uid="{00000000-0004-0000-0000-0000EB000000}"/>
    <hyperlink ref="B43" r:id="rId39" display="https://my.zakupki.prom.ua/remote/dispatcher/state_purchase_view/30422847" xr:uid="{00000000-0004-0000-0000-0000EC000000}"/>
    <hyperlink ref="B44" r:id="rId40" display="https://my.zakupki.prom.ua/remote/dispatcher/state_purchase_view/26433543" xr:uid="{00000000-0004-0000-0000-0000ED000000}"/>
    <hyperlink ref="B45" r:id="rId41" display="https://my.zakupki.prom.ua/remote/dispatcher/state_purchase_view/26453155" xr:uid="{00000000-0004-0000-0000-0000EF000000}"/>
    <hyperlink ref="B46" r:id="rId42" display="https://my.zakupki.prom.ua/remote/dispatcher/state_purchase_view/28832139" xr:uid="{00000000-0004-0000-0000-0000FE000000}"/>
    <hyperlink ref="B47" r:id="rId43" display="https://my.zakupki.prom.ua/remote/dispatcher/state_purchase_view/28151443" xr:uid="{00000000-0004-0000-0000-0000FF000000}"/>
    <hyperlink ref="B48" r:id="rId44" display="https://my.zakupki.prom.ua/remote/dispatcher/state_purchase_view/31959419" xr:uid="{00000000-0004-0000-0000-000000010000}"/>
    <hyperlink ref="B49" r:id="rId45" display="https://my.zakupki.prom.ua/remote/dispatcher/state_purchase_view/28345405" xr:uid="{00000000-0004-0000-0000-000001010000}"/>
    <hyperlink ref="B50" r:id="rId46" display="https://my.zakupki.prom.ua/remote/dispatcher/state_purchase_view/29795502" xr:uid="{00000000-0004-0000-0000-000002010000}"/>
    <hyperlink ref="B51" r:id="rId47" display="https://my.zakupki.prom.ua/remote/dispatcher/state_purchase_view/31392963" xr:uid="{00000000-0004-0000-0000-000016010000}"/>
    <hyperlink ref="B52" r:id="rId48" display="https://my.zakupki.prom.ua/remote/dispatcher/state_purchase_view/31781366" xr:uid="{00000000-0004-0000-0000-000018010000}"/>
    <hyperlink ref="B53" r:id="rId49" display="https://my.zakupki.prom.ua/remote/dispatcher/state_purchase_view/29441846" xr:uid="{00000000-0004-0000-0000-000019010000}"/>
    <hyperlink ref="B54" r:id="rId50" display="https://my.zakupki.prom.ua/remote/dispatcher/state_purchase_view/23186404" xr:uid="{00000000-0004-0000-0000-00002C010000}"/>
    <hyperlink ref="B55" r:id="rId51" display="https://my.zakupki.prom.ua/remote/dispatcher/state_purchase_view/33137487" xr:uid="{00000000-0004-0000-0000-00002D010000}"/>
    <hyperlink ref="B56" r:id="rId52" display="https://my.zakupki.prom.ua/remote/dispatcher/state_purchase_view/32628143" xr:uid="{00000000-0004-0000-0000-00002E010000}"/>
    <hyperlink ref="B57" r:id="rId53" display="https://my.zakupki.prom.ua/remote/dispatcher/state_purchase_view/25446618" xr:uid="{00000000-0004-0000-0000-00002F010000}"/>
    <hyperlink ref="B58" r:id="rId54" display="https://my.zakupki.prom.ua/remote/dispatcher/state_purchase_view/32668985" xr:uid="{00000000-0004-0000-0000-000030010000}"/>
    <hyperlink ref="B59" r:id="rId55" display="https://my.zakupki.prom.ua/remote/dispatcher/state_purchase_view/31568660" xr:uid="{00000000-0004-0000-0000-000031010000}"/>
    <hyperlink ref="B60" r:id="rId56" display="https://my.zakupki.prom.ua/remote/dispatcher/state_purchase_view/23180173" xr:uid="{00000000-0004-0000-0000-000041010000}"/>
    <hyperlink ref="B61" r:id="rId57" display="https://my.zakupki.prom.ua/remote/dispatcher/state_purchase_view/31230065" xr:uid="{00000000-0004-0000-0000-000043010000}"/>
    <hyperlink ref="B62" r:id="rId58" display="https://my.zakupki.prom.ua/remote/dispatcher/state_purchase_view/23046824" xr:uid="{00000000-0004-0000-0000-000044010000}"/>
    <hyperlink ref="B63" r:id="rId59" display="https://my.zakupki.prom.ua/remote/dispatcher/state_purchase_view/26600947" xr:uid="{00000000-0004-0000-0000-000046010000}"/>
    <hyperlink ref="B64" r:id="rId60" display="https://my.zakupki.prom.ua/remote/dispatcher/state_purchase_view/25571844" xr:uid="{00000000-0004-0000-0000-000047010000}"/>
    <hyperlink ref="B65" r:id="rId61" display="https://my.zakupki.prom.ua/remote/dispatcher/state_purchase_view/33067641" xr:uid="{00000000-0004-0000-0000-000049010000}"/>
    <hyperlink ref="B66" r:id="rId62" display="https://my.zakupki.prom.ua/remote/dispatcher/state_purchase_view/33069467" xr:uid="{00000000-0004-0000-0000-00004A010000}"/>
    <hyperlink ref="B67" r:id="rId63" display="https://my.zakupki.prom.ua/remote/dispatcher/state_purchase_view/28831836" xr:uid="{00000000-0004-0000-0000-00004B010000}"/>
    <hyperlink ref="B68" r:id="rId64" display="https://my.zakupki.prom.ua/remote/dispatcher/state_purchase_view/24974370" xr:uid="{00000000-0004-0000-0000-00004C010000}"/>
    <hyperlink ref="B69" r:id="rId65" display="https://my.zakupki.prom.ua/remote/dispatcher/state_purchase_view/31211362" xr:uid="{00000000-0004-0000-0000-00004D010000}"/>
    <hyperlink ref="B70" r:id="rId66" display="https://my.zakupki.prom.ua/remote/dispatcher/state_purchase_view/23476317" xr:uid="{00000000-0004-0000-0000-00004F01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1</cp:lastModifiedBy>
  <dcterms:created xsi:type="dcterms:W3CDTF">2022-01-17T12:30:41Z</dcterms:created>
  <dcterms:modified xsi:type="dcterms:W3CDTF">2022-01-17T13:10:10Z</dcterms:modified>
  <cp:category/>
</cp:coreProperties>
</file>