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Договора\"/>
    </mc:Choice>
  </mc:AlternateContent>
  <bookViews>
    <workbookView xWindow="0" yWindow="0" windowWidth="25200" windowHeight="11895"/>
  </bookViews>
  <sheets>
    <sheet name="Sheet" sheetId="1" r:id="rId1"/>
  </sheets>
  <definedNames>
    <definedName name="_xlnm._FilterDatabase" localSheetId="0" hidden="1">Sheet!$A$4:$P$23</definedName>
  </definedNames>
  <calcPr calcId="162913"/>
</workbook>
</file>

<file path=xl/calcChain.xml><?xml version="1.0" encoding="utf-8"?>
<calcChain xmlns="http://schemas.openxmlformats.org/spreadsheetml/2006/main">
  <c r="D23" i="1" l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</calcChain>
</file>

<file path=xl/sharedStrings.xml><?xml version="1.0" encoding="utf-8"?>
<sst xmlns="http://schemas.openxmlformats.org/spreadsheetml/2006/main" count="208" uniqueCount="128">
  <si>
    <t>00c9399f5f734cdaaf4ae7d76ea65cdc</t>
  </si>
  <si>
    <t>010653</t>
  </si>
  <si>
    <t>03341305</t>
  </si>
  <si>
    <t>09/202</t>
  </si>
  <si>
    <t>09310000-5 Електрична енергія</t>
  </si>
  <si>
    <t>09320000-8 Пара, гаряча вода та пов’язана продукція</t>
  </si>
  <si>
    <t>0f8cfdb2c76e47c19b1e97dbe7d15d2c</t>
  </si>
  <si>
    <t>10</t>
  </si>
  <si>
    <t>11201c</t>
  </si>
  <si>
    <t>11201в</t>
  </si>
  <si>
    <t>12</t>
  </si>
  <si>
    <t>13</t>
  </si>
  <si>
    <t>14</t>
  </si>
  <si>
    <t>16</t>
  </si>
  <si>
    <t>17</t>
  </si>
  <si>
    <t>18410000-6 Спеціальний одяг</t>
  </si>
  <si>
    <t>1c04fc9303164f07b86ceda49da2dd69</t>
  </si>
  <si>
    <t>22/2022</t>
  </si>
  <si>
    <t>23359034</t>
  </si>
  <si>
    <t>2396709117</t>
  </si>
  <si>
    <t>2536b8af19c84c1daa13248983df1ef9</t>
  </si>
  <si>
    <t>2676305397</t>
  </si>
  <si>
    <t>2856706913</t>
  </si>
  <si>
    <t>2c0f744d5bfe4d5e9563e96d03430380</t>
  </si>
  <si>
    <t>2d818076462f435598e6e0e47139b4ec</t>
  </si>
  <si>
    <t>30190000-7 Офісне устаткування та приладдя різне</t>
  </si>
  <si>
    <t>3037415659</t>
  </si>
  <si>
    <t>32688148</t>
  </si>
  <si>
    <t>32835966</t>
  </si>
  <si>
    <t>33600000-6 Фармацевтична продукція</t>
  </si>
  <si>
    <t>34359094</t>
  </si>
  <si>
    <t>35310000-0 Зброя різна</t>
  </si>
  <si>
    <t>3586eba96acc4d0d9f57d345c0b712c2</t>
  </si>
  <si>
    <t>36216548</t>
  </si>
  <si>
    <t>36640049</t>
  </si>
  <si>
    <t>368053b28fa54e7c96333805d1ce164d</t>
  </si>
  <si>
    <t>3a0cebfae8744ec59ce12d828fd960c2</t>
  </si>
  <si>
    <t>41136522</t>
  </si>
  <si>
    <t>41612830</t>
  </si>
  <si>
    <t>42082379</t>
  </si>
  <si>
    <t>42353652</t>
  </si>
  <si>
    <t>48440000-4 Пакети програмного забезпечення для фінансового аналізу та бухгалтерського обліку</t>
  </si>
  <si>
    <t>4d05b44e330d452a9ab470083edd93c8</t>
  </si>
  <si>
    <t>5/СП</t>
  </si>
  <si>
    <t>50410000-2 Послуги з ремонту і технічного обслуговування вимірювальних, випробувальних і контрольних приладів</t>
  </si>
  <si>
    <t>50720000-8 Послуги з ремонту і технічного обслуговування систем центрального опалення</t>
  </si>
  <si>
    <t>529e4915842c45fcbd0b3d92ba2c4623</t>
  </si>
  <si>
    <t>55490</t>
  </si>
  <si>
    <t>62-394/11</t>
  </si>
  <si>
    <t>65110000-7 Розподіл води</t>
  </si>
  <si>
    <t>65310000-9 Розподіл електричної енергії</t>
  </si>
  <si>
    <t>72250000-2 Послуги, пов’язані із системами та підтримкою</t>
  </si>
  <si>
    <t>75251110-4 Послуги з протипожежного захисту</t>
  </si>
  <si>
    <t>79990000-0 Різні послуги, пов’язані з діловою сферою</t>
  </si>
  <si>
    <t>8a76a8af8936428489c0975aad7b815c</t>
  </si>
  <si>
    <t>9</t>
  </si>
  <si>
    <t>90430000-0 Послуги з відведення стічних вод</t>
  </si>
  <si>
    <t>90510000-5 Утилізація/видалення сміття та поводження зі сміттям</t>
  </si>
  <si>
    <t>ID контракту</t>
  </si>
  <si>
    <t>a13e039e05f34db69a390869c7e45f47</t>
  </si>
  <si>
    <t>ae42d7a1ccfc44d384619beb01cbd26a</t>
  </si>
  <si>
    <t>bb60b52507504003ba3aa49e2369c571</t>
  </si>
  <si>
    <t>e80f6934542c4bd6beff61c8d9055758</t>
  </si>
  <si>
    <t>e87306403e7c4aa9921eb5b96e371852</t>
  </si>
  <si>
    <t>f96776bdb34c4b639af79dbb8deb6e36</t>
  </si>
  <si>
    <t>report.zakupki@prom.ua</t>
  </si>
  <si>
    <t>«Кімоно» для дзюдо</t>
  </si>
  <si>
    <t>ЄДРПОУ переможця</t>
  </si>
  <si>
    <t>Ідентифікатор договору (Використовується при звітуванні у E-data)</t>
  </si>
  <si>
    <t>Ідентифікатор закупівлі</t>
  </si>
  <si>
    <t>Ідентифікатор лота</t>
  </si>
  <si>
    <t>АКЦІОНЕРНЕ ТОВАРИСТВО "ДТЕК ДНІПРОВСЬКІ ЕЛЕКТРОМЕРЕЖІ"</t>
  </si>
  <si>
    <t>Винагорода за організацію та проведення тендерів в інтересах Замовника</t>
  </si>
  <si>
    <t>Відкриті торги</t>
  </si>
  <si>
    <t>ГУРІНЕНКО ЯРОСЛАВ ІГОРОВИЧ</t>
  </si>
  <si>
    <t xml:space="preserve">ДК 021:2015: 09310000-5 Електрична енергія (Електрична енергія - ДК 021:2015: 09310000-5 Електрична енергія) </t>
  </si>
  <si>
    <t>ДНІПРОВСЬКІ ЕНЕРГЕТИЧНІ ПОСЛУГИ</t>
  </si>
  <si>
    <t>Дата закінчення договору:</t>
  </si>
  <si>
    <t>Дата підписання договору:</t>
  </si>
  <si>
    <t>Електрична енергія</t>
  </si>
  <si>
    <t>Закупівля без використання електронної системи</t>
  </si>
  <si>
    <t>КАРАКАШ ВЯЧЕСЛАВ МИКОЛАЙОВИЧ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</si>
  <si>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</si>
  <si>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</si>
  <si>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КОМУНАЛЬНЕ ПІДПРИЄМСТВО "ЦЕНТРАЛІЗОВАНА ЗАКУПІВЕЛЬНА ОРГАНІЗАЦІЯ" ДНІПРОВСЬКОЇ МІСЬКОЇ РАДИ</t>
  </si>
  <si>
    <t>Клинок шпажний мараген</t>
  </si>
  <si>
    <t>Код CPV</t>
  </si>
  <si>
    <t>Кімоно для дзюдо</t>
  </si>
  <si>
    <t>М/55/01/2022</t>
  </si>
  <si>
    <t>МАКСИМОВ ЄВГЕН АНАТОЛІЙОВИЧ</t>
  </si>
  <si>
    <t>Нагрудник фехтувальний тренерський</t>
  </si>
  <si>
    <t>Немає лотів</t>
  </si>
  <si>
    <t>Номер договору</t>
  </si>
  <si>
    <t>Переговорна процедура, скорочена</t>
  </si>
  <si>
    <t>Переможець (назва)</t>
  </si>
  <si>
    <t>Послуги з відведення стічних вод</t>
  </si>
  <si>
    <t xml:space="preserve">Послуги з перезарядки вогнегасників </t>
  </si>
  <si>
    <t>Послуги з промивки та гідравлічних випробувань системи опалення</t>
  </si>
  <si>
    <t>Предмет закупівлі</t>
  </si>
  <si>
    <t>Розподіл води</t>
  </si>
  <si>
    <t>Спрощена закупівля</t>
  </si>
  <si>
    <t>Статус договору</t>
  </si>
  <si>
    <t>Сума договору</t>
  </si>
  <si>
    <t>ТОВАРИСТВО З ОБМЕЖЕНОЮ ВІДПОВІДАЛЬНІСТЮ "ДИРЕКТ ОФІС СЕРВІС"</t>
  </si>
  <si>
    <t>ТОВАРИСТВО З ОБМЕЖЕНОЮ ВІДПОВІДАЛЬНІСТЮ "ДНІПРОСПЕЦПОЖМОНТАЖ"</t>
  </si>
  <si>
    <t>ТОВАРИСТВО З ОБМЕЖЕНОЮ ВІДПОВІДАЛЬНІСТЮ "ЕКОЛОГІЯ-Д"</t>
  </si>
  <si>
    <t>ТОВАРИСТВО З ОБМЕЖЕНОЮ ВІДПОВІДАЛЬНІСТЮ "ОХОРОННА АГЕНЦІЯ "КОМПЛЕКС ЗАХИСТ"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</si>
  <si>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</si>
  <si>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"ШЕРІ ПЛЮС"</t>
  </si>
  <si>
    <t>Тип процедури</t>
  </si>
  <si>
    <t>Узагальнена назва закупівлі</t>
  </si>
  <si>
    <t>ФОП УРСОЛ ОЛЕКСАНДР АНАТОЛІЙОВИЧ</t>
  </si>
  <si>
    <t>Якщо ви маєте пропозицію чи побажання щодо покращення цього звіту, напишіть нам, будь ласка:</t>
  </si>
  <si>
    <t>активний</t>
  </si>
  <si>
    <t>закритий</t>
  </si>
  <si>
    <t xml:space="preserve">канцелярські товари </t>
  </si>
  <si>
    <t xml:space="preserve">медикаменти та перев’язувальні матеріали </t>
  </si>
  <si>
    <t>пара, гаряча вода та пов'язана продукція (послуги з постачання теплової енергії)</t>
  </si>
  <si>
    <t xml:space="preserve">пара, гаряча вода та пов'язана продукція (послуги з постачання теплової енергії)
</t>
  </si>
  <si>
    <t>послуги з поводження з побутовими відходами</t>
  </si>
  <si>
    <t>послуги з розподілу елекктричної енергії</t>
  </si>
  <si>
    <t>послуги з технічного обслуговування системи пожежної сигналізації</t>
  </si>
  <si>
    <t>послуги з централізованого водовідведення</t>
  </si>
  <si>
    <t>послуги централізованого водопостачання</t>
  </si>
  <si>
    <t xml:space="preserve">постачання пакетів програмного забезпечення для фінансового аналізу та бухгалтерського обліку  (програмний комплекс «ІС-Про») </t>
  </si>
  <si>
    <t>постійний технічний супровід комп'ютерної програми "Єдина інформаційна система управління місцевим бюджетом" ("ЄІСУБ для місцевого бюджету")</t>
  </si>
  <si>
    <t>розподіл елекктричної енергії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</si>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</sst>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ki.prom.ua/remote/dispatcher/state_purchase_view/38372035" TargetMode="External"/><Relationship Id="rId13" Type="http://schemas.openxmlformats.org/officeDocument/2006/relationships/hyperlink" Target="https://my.zakupki.prom.ua/remote/dispatcher/state_contracting_view/14861194" TargetMode="External"/><Relationship Id="rId18" Type="http://schemas.openxmlformats.org/officeDocument/2006/relationships/hyperlink" Target="https://my.zakupki.prom.ua/remote/dispatcher/state_purchase_view/38112653" TargetMode="External"/><Relationship Id="rId26" Type="http://schemas.openxmlformats.org/officeDocument/2006/relationships/hyperlink" Target="https://my.zakupki.prom.ua/remote/dispatcher/state_purchase_view/38112602" TargetMode="External"/><Relationship Id="rId39" Type="http://schemas.openxmlformats.org/officeDocument/2006/relationships/hyperlink" Target="https://my.zakupki.prom.ua/remote/dispatcher/state_contracting_view/14344574" TargetMode="External"/><Relationship Id="rId3" Type="http://schemas.openxmlformats.org/officeDocument/2006/relationships/hyperlink" Target="https://my.zakupki.prom.ua/remote/dispatcher/state_contracting_view/12916503" TargetMode="External"/><Relationship Id="rId21" Type="http://schemas.openxmlformats.org/officeDocument/2006/relationships/hyperlink" Target="https://my.zakupki.prom.ua/remote/dispatcher/state_contracting_view/12829533" TargetMode="External"/><Relationship Id="rId34" Type="http://schemas.openxmlformats.org/officeDocument/2006/relationships/hyperlink" Target="https://my.zakupki.prom.ua/remote/dispatcher/state_purchase_view/39182426" TargetMode="External"/><Relationship Id="rId7" Type="http://schemas.openxmlformats.org/officeDocument/2006/relationships/hyperlink" Target="https://my.zakupki.prom.ua/remote/dispatcher/state_contracting_view/14933213" TargetMode="External"/><Relationship Id="rId12" Type="http://schemas.openxmlformats.org/officeDocument/2006/relationships/hyperlink" Target="https://my.zakupki.prom.ua/remote/dispatcher/state_purchase_view/39181877" TargetMode="External"/><Relationship Id="rId17" Type="http://schemas.openxmlformats.org/officeDocument/2006/relationships/hyperlink" Target="https://my.zakupki.prom.ua/remote/dispatcher/state_contracting_view/14540849" TargetMode="External"/><Relationship Id="rId25" Type="http://schemas.openxmlformats.org/officeDocument/2006/relationships/hyperlink" Target="https://my.zakupki.prom.ua/remote/dispatcher/state_contracting_view/14540858" TargetMode="External"/><Relationship Id="rId33" Type="http://schemas.openxmlformats.org/officeDocument/2006/relationships/hyperlink" Target="https://my.zakupki.prom.ua/remote/dispatcher/state_contracting_view/14476423" TargetMode="External"/><Relationship Id="rId38" Type="http://schemas.openxmlformats.org/officeDocument/2006/relationships/hyperlink" Target="https://my.zakupki.prom.ua/remote/dispatcher/state_purchase_view/38112575" TargetMode="External"/><Relationship Id="rId2" Type="http://schemas.openxmlformats.org/officeDocument/2006/relationships/hyperlink" Target="https://my.zakupki.prom.ua/remote/dispatcher/state_purchase_view/35234146" TargetMode="External"/><Relationship Id="rId16" Type="http://schemas.openxmlformats.org/officeDocument/2006/relationships/hyperlink" Target="https://my.zakupki.prom.ua/remote/dispatcher/state_purchase_view/38000788" TargetMode="External"/><Relationship Id="rId20" Type="http://schemas.openxmlformats.org/officeDocument/2006/relationships/hyperlink" Target="https://my.zakupki.prom.ua/remote/dispatcher/state_purchase_view/35052404" TargetMode="External"/><Relationship Id="rId29" Type="http://schemas.openxmlformats.org/officeDocument/2006/relationships/hyperlink" Target="https://my.zakupki.prom.ua/remote/dispatcher/state_contracting_view/12828468" TargetMode="External"/><Relationship Id="rId1" Type="http://schemas.openxmlformats.org/officeDocument/2006/relationships/hyperlink" Target="mailto:report.zakupki@prom.ua" TargetMode="External"/><Relationship Id="rId6" Type="http://schemas.openxmlformats.org/officeDocument/2006/relationships/hyperlink" Target="https://my.zakupki.prom.ua/remote/dispatcher/state_purchase_view/39234053" TargetMode="External"/><Relationship Id="rId11" Type="http://schemas.openxmlformats.org/officeDocument/2006/relationships/hyperlink" Target="https://my.zakupki.prom.ua/remote/dispatcher/state_contracting_view/12916209" TargetMode="External"/><Relationship Id="rId24" Type="http://schemas.openxmlformats.org/officeDocument/2006/relationships/hyperlink" Target="https://my.zakupki.prom.ua/remote/dispatcher/state_purchase_view/38000841" TargetMode="External"/><Relationship Id="rId32" Type="http://schemas.openxmlformats.org/officeDocument/2006/relationships/hyperlink" Target="https://my.zakupki.prom.ua/remote/dispatcher/state_purchase_view/38372035" TargetMode="External"/><Relationship Id="rId37" Type="http://schemas.openxmlformats.org/officeDocument/2006/relationships/hyperlink" Target="https://my.zakupki.prom.ua/remote/dispatcher/state_contracting_view/12829773" TargetMode="External"/><Relationship Id="rId5" Type="http://schemas.openxmlformats.org/officeDocument/2006/relationships/hyperlink" Target="https://my.zakupki.prom.ua/remote/dispatcher/state_contracting_view/14505779" TargetMode="External"/><Relationship Id="rId15" Type="http://schemas.openxmlformats.org/officeDocument/2006/relationships/hyperlink" Target="https://my.zakupki.prom.ua/remote/dispatcher/state_contracting_view/12566344" TargetMode="External"/><Relationship Id="rId23" Type="http://schemas.openxmlformats.org/officeDocument/2006/relationships/hyperlink" Target="https://my.zakupki.prom.ua/remote/dispatcher/state_contracting_view/12827497" TargetMode="External"/><Relationship Id="rId28" Type="http://schemas.openxmlformats.org/officeDocument/2006/relationships/hyperlink" Target="https://my.zakupki.prom.ua/remote/dispatcher/state_purchase_view/35048646" TargetMode="External"/><Relationship Id="rId36" Type="http://schemas.openxmlformats.org/officeDocument/2006/relationships/hyperlink" Target="https://my.zakupki.prom.ua/remote/dispatcher/state_purchase_view/34477740" TargetMode="External"/><Relationship Id="rId10" Type="http://schemas.openxmlformats.org/officeDocument/2006/relationships/hyperlink" Target="https://my.zakupki.prom.ua/remote/dispatcher/state_purchase_view/35233181" TargetMode="External"/><Relationship Id="rId19" Type="http://schemas.openxmlformats.org/officeDocument/2006/relationships/hyperlink" Target="https://my.zakupki.prom.ua/remote/dispatcher/state_contracting_view/14344618" TargetMode="External"/><Relationship Id="rId31" Type="http://schemas.openxmlformats.org/officeDocument/2006/relationships/hyperlink" Target="https://my.zakupki.prom.ua/remote/dispatcher/state_contracting_view/13225074" TargetMode="External"/><Relationship Id="rId4" Type="http://schemas.openxmlformats.org/officeDocument/2006/relationships/hyperlink" Target="https://my.zakupki.prom.ua/remote/dispatcher/state_purchase_view/38000514" TargetMode="External"/><Relationship Id="rId9" Type="http://schemas.openxmlformats.org/officeDocument/2006/relationships/hyperlink" Target="https://my.zakupki.prom.ua/remote/dispatcher/state_contracting_view/14476424" TargetMode="External"/><Relationship Id="rId14" Type="http://schemas.openxmlformats.org/officeDocument/2006/relationships/hyperlink" Target="https://my.zakupki.prom.ua/remote/dispatcher/state_purchase_view/33159119" TargetMode="External"/><Relationship Id="rId22" Type="http://schemas.openxmlformats.org/officeDocument/2006/relationships/hyperlink" Target="https://my.zakupki.prom.ua/remote/dispatcher/state_purchase_view/34880954" TargetMode="External"/><Relationship Id="rId27" Type="http://schemas.openxmlformats.org/officeDocument/2006/relationships/hyperlink" Target="https://my.zakupki.prom.ua/remote/dispatcher/state_contracting_view/14344585" TargetMode="External"/><Relationship Id="rId30" Type="http://schemas.openxmlformats.org/officeDocument/2006/relationships/hyperlink" Target="https://my.zakupki.prom.ua/remote/dispatcher/state_purchase_view/35840918" TargetMode="External"/><Relationship Id="rId35" Type="http://schemas.openxmlformats.org/officeDocument/2006/relationships/hyperlink" Target="https://my.zakupki.prom.ua/remote/dispatcher/state_contracting_view/14861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pane ySplit="4" topLeftCell="A5" activePane="bottomLeft" state="frozen"/>
      <selection pane="bottomLeft" activeCell="M1" sqref="M1:M1048576"/>
    </sheetView>
  </sheetViews>
  <sheetFormatPr defaultColWidth="11.42578125" defaultRowHeight="15" x14ac:dyDescent="0.25"/>
  <cols>
    <col min="1" max="1" width="5"/>
    <col min="2" max="2" width="25"/>
    <col min="3" max="3" width="16.42578125" customWidth="1"/>
    <col min="4" max="4" width="25"/>
    <col min="5" max="5" width="34.7109375" customWidth="1"/>
    <col min="6" max="8" width="35"/>
    <col min="9" max="10" width="30"/>
    <col min="11" max="12" width="12.85546875" customWidth="1"/>
    <col min="13" max="13" width="13" customWidth="1"/>
    <col min="14" max="16" width="10"/>
  </cols>
  <sheetData>
    <row r="1" spans="1:16" x14ac:dyDescent="0.25">
      <c r="A1" s="1" t="s">
        <v>112</v>
      </c>
    </row>
    <row r="2" spans="1:16" x14ac:dyDescent="0.25">
      <c r="A2" s="2" t="s">
        <v>65</v>
      </c>
    </row>
    <row r="4" spans="1:16" ht="38.25" x14ac:dyDescent="0.25">
      <c r="A4" s="3" t="s">
        <v>127</v>
      </c>
      <c r="B4" s="3" t="s">
        <v>69</v>
      </c>
      <c r="C4" s="3" t="s">
        <v>70</v>
      </c>
      <c r="D4" s="3" t="s">
        <v>58</v>
      </c>
      <c r="E4" s="3" t="s">
        <v>68</v>
      </c>
      <c r="F4" s="3" t="s">
        <v>110</v>
      </c>
      <c r="G4" s="3" t="s">
        <v>98</v>
      </c>
      <c r="H4" s="3" t="s">
        <v>86</v>
      </c>
      <c r="I4" s="3" t="s">
        <v>109</v>
      </c>
      <c r="J4" s="3" t="s">
        <v>94</v>
      </c>
      <c r="K4" s="3" t="s">
        <v>67</v>
      </c>
      <c r="L4" s="3" t="s">
        <v>92</v>
      </c>
      <c r="M4" s="3" t="s">
        <v>102</v>
      </c>
      <c r="N4" s="3" t="s">
        <v>78</v>
      </c>
      <c r="O4" s="3" t="s">
        <v>77</v>
      </c>
      <c r="P4" s="3" t="s">
        <v>101</v>
      </c>
    </row>
    <row r="5" spans="1:16" s="11" customFormat="1" ht="38.25" x14ac:dyDescent="0.25">
      <c r="A5" s="4">
        <v>1</v>
      </c>
      <c r="B5" s="5" t="str">
        <f>HYPERLINK("https://my.zakupki.prom.ua/remote/dispatcher/state_purchase_view/35234146", "UA-2022-02-16-006465-b")</f>
        <v>UA-2022-02-16-006465-b</v>
      </c>
      <c r="C5" s="5" t="s">
        <v>91</v>
      </c>
      <c r="D5" s="5" t="str">
        <f>HYPERLINK("https://my.zakupki.prom.ua/remote/dispatcher/state_contracting_view/12916503", "UA-2022-02-16-006465-b-b1")</f>
        <v>UA-2022-02-16-006465-b-b1</v>
      </c>
      <c r="E5" s="6" t="s">
        <v>16</v>
      </c>
      <c r="F5" s="7" t="s">
        <v>95</v>
      </c>
      <c r="G5" s="7" t="s">
        <v>122</v>
      </c>
      <c r="H5" s="7" t="s">
        <v>56</v>
      </c>
      <c r="I5" s="7" t="s">
        <v>80</v>
      </c>
      <c r="J5" s="7" t="s">
        <v>82</v>
      </c>
      <c r="K5" s="6" t="s">
        <v>2</v>
      </c>
      <c r="L5" s="6" t="s">
        <v>8</v>
      </c>
      <c r="M5" s="9">
        <v>7512</v>
      </c>
      <c r="N5" s="10">
        <v>44607</v>
      </c>
      <c r="O5" s="10">
        <v>44926</v>
      </c>
      <c r="P5" s="8" t="s">
        <v>113</v>
      </c>
    </row>
    <row r="6" spans="1:16" s="11" customFormat="1" ht="25.5" x14ac:dyDescent="0.25">
      <c r="A6" s="4">
        <v>2</v>
      </c>
      <c r="B6" s="5" t="str">
        <f>HYPERLINK("https://my.zakupki.prom.ua/remote/dispatcher/state_purchase_view/38000514", "UA-2022-10-17-003142-a")</f>
        <v>UA-2022-10-17-003142-a</v>
      </c>
      <c r="C6" s="5" t="s">
        <v>91</v>
      </c>
      <c r="D6" s="5" t="str">
        <f>HYPERLINK("https://my.zakupki.prom.ua/remote/dispatcher/state_contracting_view/14505779", "UA-2022-10-17-003142-a-c1")</f>
        <v>UA-2022-10-17-003142-a-c1</v>
      </c>
      <c r="E6" s="6" t="s">
        <v>60</v>
      </c>
      <c r="F6" s="7" t="s">
        <v>66</v>
      </c>
      <c r="G6" s="7" t="s">
        <v>87</v>
      </c>
      <c r="H6" s="7" t="s">
        <v>15</v>
      </c>
      <c r="I6" s="7" t="s">
        <v>100</v>
      </c>
      <c r="J6" s="7" t="s">
        <v>111</v>
      </c>
      <c r="K6" s="6" t="s">
        <v>22</v>
      </c>
      <c r="L6" s="6" t="s">
        <v>10</v>
      </c>
      <c r="M6" s="9">
        <v>98480</v>
      </c>
      <c r="N6" s="10">
        <v>44873</v>
      </c>
      <c r="O6" s="10">
        <v>44926</v>
      </c>
      <c r="P6" s="8" t="s">
        <v>114</v>
      </c>
    </row>
    <row r="7" spans="1:16" s="11" customFormat="1" ht="51" x14ac:dyDescent="0.25">
      <c r="A7" s="4">
        <v>3</v>
      </c>
      <c r="B7" s="5" t="str">
        <f>HYPERLINK("https://my.zakupki.prom.ua/remote/dispatcher/state_purchase_view/39234053", "UA-2022-12-12-003159-a")</f>
        <v>UA-2022-12-12-003159-a</v>
      </c>
      <c r="C7" s="5" t="s">
        <v>91</v>
      </c>
      <c r="D7" s="5" t="str">
        <f>HYPERLINK("https://my.zakupki.prom.ua/remote/dispatcher/state_contracting_view/14933213", "UA-2022-12-12-003159-a-c1")</f>
        <v>UA-2022-12-12-003159-a-c1</v>
      </c>
      <c r="E7" s="6" t="s">
        <v>32</v>
      </c>
      <c r="F7" s="7" t="s">
        <v>118</v>
      </c>
      <c r="G7" s="7" t="s">
        <v>117</v>
      </c>
      <c r="H7" s="7" t="s">
        <v>5</v>
      </c>
      <c r="I7" s="7" t="s">
        <v>80</v>
      </c>
      <c r="J7" s="7" t="s">
        <v>83</v>
      </c>
      <c r="K7" s="6" t="s">
        <v>27</v>
      </c>
      <c r="L7" s="6" t="s">
        <v>1</v>
      </c>
      <c r="M7" s="9">
        <v>139423</v>
      </c>
      <c r="N7" s="10">
        <v>44907</v>
      </c>
      <c r="O7" s="10">
        <v>44926</v>
      </c>
      <c r="P7" s="8" t="s">
        <v>114</v>
      </c>
    </row>
    <row r="8" spans="1:16" s="11" customFormat="1" ht="51" x14ac:dyDescent="0.25">
      <c r="A8" s="4">
        <v>4</v>
      </c>
      <c r="B8" s="5" t="str">
        <f>HYPERLINK("https://my.zakupki.prom.ua/remote/dispatcher/state_purchase_view/38372035", "UA-2022-11-07-005346-a")</f>
        <v>UA-2022-11-07-005346-a</v>
      </c>
      <c r="C8" s="5" t="s">
        <v>91</v>
      </c>
      <c r="D8" s="5" t="str">
        <f>HYPERLINK("https://my.zakupki.prom.ua/remote/dispatcher/state_contracting_view/14476424", "UA-2022-11-07-005346-a-c1")</f>
        <v>UA-2022-11-07-005346-a-c1</v>
      </c>
      <c r="E8" s="6" t="s">
        <v>54</v>
      </c>
      <c r="F8" s="7" t="s">
        <v>124</v>
      </c>
      <c r="G8" s="7" t="s">
        <v>124</v>
      </c>
      <c r="H8" s="7" t="s">
        <v>41</v>
      </c>
      <c r="I8" s="7" t="s">
        <v>80</v>
      </c>
      <c r="J8" s="7" t="s">
        <v>89</v>
      </c>
      <c r="K8" s="6" t="s">
        <v>21</v>
      </c>
      <c r="L8" s="6" t="s">
        <v>3</v>
      </c>
      <c r="M8" s="9">
        <v>14400</v>
      </c>
      <c r="N8" s="10">
        <v>44872</v>
      </c>
      <c r="O8" s="10">
        <v>44926</v>
      </c>
      <c r="P8" s="8" t="s">
        <v>113</v>
      </c>
    </row>
    <row r="9" spans="1:16" s="11" customFormat="1" ht="38.25" x14ac:dyDescent="0.25">
      <c r="A9" s="4">
        <v>5</v>
      </c>
      <c r="B9" s="5" t="str">
        <f>HYPERLINK("https://my.zakupki.prom.ua/remote/dispatcher/state_purchase_view/35233181", "UA-2022-02-16-006156-b")</f>
        <v>UA-2022-02-16-006156-b</v>
      </c>
      <c r="C9" s="5" t="s">
        <v>91</v>
      </c>
      <c r="D9" s="5" t="str">
        <f>HYPERLINK("https://my.zakupki.prom.ua/remote/dispatcher/state_contracting_view/12916209", "UA-2022-02-16-006156-b-b1")</f>
        <v>UA-2022-02-16-006156-b-b1</v>
      </c>
      <c r="E9" s="6" t="s">
        <v>64</v>
      </c>
      <c r="F9" s="7" t="s">
        <v>99</v>
      </c>
      <c r="G9" s="7" t="s">
        <v>123</v>
      </c>
      <c r="H9" s="7" t="s">
        <v>49</v>
      </c>
      <c r="I9" s="7" t="s">
        <v>80</v>
      </c>
      <c r="J9" s="7" t="s">
        <v>82</v>
      </c>
      <c r="K9" s="6" t="s">
        <v>2</v>
      </c>
      <c r="L9" s="6" t="s">
        <v>9</v>
      </c>
      <c r="M9" s="9">
        <v>10336</v>
      </c>
      <c r="N9" s="10">
        <v>44607</v>
      </c>
      <c r="O9" s="10">
        <v>44926</v>
      </c>
      <c r="P9" s="8" t="s">
        <v>113</v>
      </c>
    </row>
    <row r="10" spans="1:16" s="11" customFormat="1" ht="25.5" x14ac:dyDescent="0.25">
      <c r="A10" s="4">
        <v>6</v>
      </c>
      <c r="B10" s="5" t="str">
        <f>HYPERLINK("https://my.zakupki.prom.ua/remote/dispatcher/state_purchase_view/39181877", "UA-2022-12-09-003084-a")</f>
        <v>UA-2022-12-09-003084-a</v>
      </c>
      <c r="C10" s="5" t="s">
        <v>91</v>
      </c>
      <c r="D10" s="5" t="str">
        <f>HYPERLINK("https://my.zakupki.prom.ua/remote/dispatcher/state_contracting_view/14861194", "UA-2022-12-09-003084-a-c1")</f>
        <v>UA-2022-12-09-003084-a-c1</v>
      </c>
      <c r="E10" s="6" t="s">
        <v>23</v>
      </c>
      <c r="F10" s="7" t="s">
        <v>116</v>
      </c>
      <c r="G10" s="7" t="s">
        <v>116</v>
      </c>
      <c r="H10" s="7" t="s">
        <v>29</v>
      </c>
      <c r="I10" s="7" t="s">
        <v>80</v>
      </c>
      <c r="J10" s="7" t="s">
        <v>108</v>
      </c>
      <c r="K10" s="6" t="s">
        <v>30</v>
      </c>
      <c r="L10" s="6" t="s">
        <v>13</v>
      </c>
      <c r="M10" s="9">
        <v>5775</v>
      </c>
      <c r="N10" s="10">
        <v>44903</v>
      </c>
      <c r="O10" s="10">
        <v>44926</v>
      </c>
      <c r="P10" s="8" t="s">
        <v>113</v>
      </c>
    </row>
    <row r="11" spans="1:16" s="11" customFormat="1" ht="51" x14ac:dyDescent="0.25">
      <c r="A11" s="4">
        <v>7</v>
      </c>
      <c r="B11" s="5" t="str">
        <f>HYPERLINK("https://my.zakupki.prom.ua/remote/dispatcher/state_purchase_view/33159119", "UA-2021-12-15-015713-c")</f>
        <v>UA-2021-12-15-015713-c</v>
      </c>
      <c r="C11" s="5" t="s">
        <v>91</v>
      </c>
      <c r="D11" s="5" t="str">
        <f>HYPERLINK("https://my.zakupki.prom.ua/remote/dispatcher/state_contracting_view/12566344", "UA-2021-12-15-015713-c-c1")</f>
        <v>UA-2021-12-15-015713-c-c1</v>
      </c>
      <c r="E11" s="6" t="s">
        <v>62</v>
      </c>
      <c r="F11" s="7" t="s">
        <v>79</v>
      </c>
      <c r="G11" s="7" t="s">
        <v>75</v>
      </c>
      <c r="H11" s="7" t="s">
        <v>4</v>
      </c>
      <c r="I11" s="7" t="s">
        <v>73</v>
      </c>
      <c r="J11" s="7" t="s">
        <v>76</v>
      </c>
      <c r="K11" s="6" t="s">
        <v>39</v>
      </c>
      <c r="L11" s="6" t="s">
        <v>47</v>
      </c>
      <c r="M11" s="9">
        <v>243100.44</v>
      </c>
      <c r="N11" s="10">
        <v>44587</v>
      </c>
      <c r="O11" s="10">
        <v>44926</v>
      </c>
      <c r="P11" s="8" t="s">
        <v>114</v>
      </c>
    </row>
    <row r="12" spans="1:16" s="11" customFormat="1" x14ac:dyDescent="0.25">
      <c r="A12" s="4">
        <v>8</v>
      </c>
      <c r="B12" s="5" t="str">
        <f>HYPERLINK("https://my.zakupki.prom.ua/remote/dispatcher/state_purchase_view/38000788", "UA-2022-10-17-003216-a")</f>
        <v>UA-2022-10-17-003216-a</v>
      </c>
      <c r="C12" s="5" t="s">
        <v>91</v>
      </c>
      <c r="D12" s="5" t="str">
        <f>HYPERLINK("https://my.zakupki.prom.ua/remote/dispatcher/state_contracting_view/14540849", "UA-2022-10-17-003216-a-b1")</f>
        <v>UA-2022-10-17-003216-a-b1</v>
      </c>
      <c r="E12" s="6" t="s">
        <v>61</v>
      </c>
      <c r="F12" s="7" t="s">
        <v>90</v>
      </c>
      <c r="G12" s="7" t="s">
        <v>90</v>
      </c>
      <c r="H12" s="7" t="s">
        <v>15</v>
      </c>
      <c r="I12" s="7" t="s">
        <v>100</v>
      </c>
      <c r="J12" s="7" t="s">
        <v>74</v>
      </c>
      <c r="K12" s="6" t="s">
        <v>26</v>
      </c>
      <c r="L12" s="6" t="s">
        <v>11</v>
      </c>
      <c r="M12" s="9">
        <v>10160</v>
      </c>
      <c r="N12" s="10">
        <v>44876</v>
      </c>
      <c r="O12" s="10">
        <v>44926</v>
      </c>
      <c r="P12" s="8" t="s">
        <v>114</v>
      </c>
    </row>
    <row r="13" spans="1:16" s="11" customFormat="1" ht="51" x14ac:dyDescent="0.25">
      <c r="A13" s="4">
        <v>9</v>
      </c>
      <c r="B13" s="5" t="str">
        <f>HYPERLINK("https://my.zakupki.prom.ua/remote/dispatcher/state_purchase_view/38112653", "UA-2022-10-23-000426-a")</f>
        <v>UA-2022-10-23-000426-a</v>
      </c>
      <c r="C13" s="5" t="s">
        <v>91</v>
      </c>
      <c r="D13" s="5" t="str">
        <f>HYPERLINK("https://my.zakupki.prom.ua/remote/dispatcher/state_contracting_view/14344618", "UA-2022-10-23-000426-a-c1")</f>
        <v>UA-2022-10-23-000426-a-c1</v>
      </c>
      <c r="E13" s="6" t="s">
        <v>59</v>
      </c>
      <c r="F13" s="7" t="s">
        <v>72</v>
      </c>
      <c r="G13" s="7" t="s">
        <v>72</v>
      </c>
      <c r="H13" s="7" t="s">
        <v>53</v>
      </c>
      <c r="I13" s="7" t="s">
        <v>80</v>
      </c>
      <c r="J13" s="7" t="s">
        <v>84</v>
      </c>
      <c r="K13" s="6" t="s">
        <v>28</v>
      </c>
      <c r="L13" s="6" t="s">
        <v>14</v>
      </c>
      <c r="M13" s="9">
        <v>7293.01</v>
      </c>
      <c r="N13" s="10">
        <v>44852</v>
      </c>
      <c r="O13" s="10">
        <v>44926</v>
      </c>
      <c r="P13" s="8" t="s">
        <v>113</v>
      </c>
    </row>
    <row r="14" spans="1:16" s="11" customFormat="1" ht="38.25" x14ac:dyDescent="0.25">
      <c r="A14" s="4">
        <v>10</v>
      </c>
      <c r="B14" s="5" t="str">
        <f>HYPERLINK("https://my.zakupki.prom.ua/remote/dispatcher/state_purchase_view/35052404", "UA-2022-02-10-008955-b")</f>
        <v>UA-2022-02-10-008955-b</v>
      </c>
      <c r="C14" s="5" t="s">
        <v>91</v>
      </c>
      <c r="D14" s="5" t="str">
        <f>HYPERLINK("https://my.zakupki.prom.ua/remote/dispatcher/state_contracting_view/12829533", "UA-2022-02-10-008955-b-b1")</f>
        <v>UA-2022-02-10-008955-b-b1</v>
      </c>
      <c r="E14" s="6" t="s">
        <v>35</v>
      </c>
      <c r="F14" s="7" t="s">
        <v>121</v>
      </c>
      <c r="G14" s="7" t="s">
        <v>121</v>
      </c>
      <c r="H14" s="7" t="s">
        <v>52</v>
      </c>
      <c r="I14" s="7" t="s">
        <v>80</v>
      </c>
      <c r="J14" s="7" t="s">
        <v>106</v>
      </c>
      <c r="K14" s="6" t="s">
        <v>38</v>
      </c>
      <c r="L14" s="6" t="s">
        <v>43</v>
      </c>
      <c r="M14" s="9">
        <v>6360</v>
      </c>
      <c r="N14" s="10">
        <v>44602</v>
      </c>
      <c r="O14" s="10">
        <v>44926</v>
      </c>
      <c r="P14" s="8" t="s">
        <v>113</v>
      </c>
    </row>
    <row r="15" spans="1:16" s="11" customFormat="1" ht="63.75" x14ac:dyDescent="0.25">
      <c r="A15" s="4">
        <v>11</v>
      </c>
      <c r="B15" s="5" t="str">
        <f>HYPERLINK("https://my.zakupki.prom.ua/remote/dispatcher/state_purchase_view/34880954", "UA-2022-02-07-002793-b")</f>
        <v>UA-2022-02-07-002793-b</v>
      </c>
      <c r="C15" s="5" t="s">
        <v>91</v>
      </c>
      <c r="D15" s="5" t="str">
        <f>HYPERLINK("https://my.zakupki.prom.ua/remote/dispatcher/state_contracting_view/12827497", "UA-2022-02-07-002793-b-b1")</f>
        <v>UA-2022-02-07-002793-b-b1</v>
      </c>
      <c r="E15" s="6" t="s">
        <v>36</v>
      </c>
      <c r="F15" s="7" t="s">
        <v>125</v>
      </c>
      <c r="G15" s="7" t="s">
        <v>125</v>
      </c>
      <c r="H15" s="7" t="s">
        <v>51</v>
      </c>
      <c r="I15" s="7" t="s">
        <v>80</v>
      </c>
      <c r="J15" s="7" t="s">
        <v>107</v>
      </c>
      <c r="K15" s="6" t="s">
        <v>33</v>
      </c>
      <c r="L15" s="6" t="s">
        <v>17</v>
      </c>
      <c r="M15" s="9">
        <v>5760</v>
      </c>
      <c r="N15" s="10">
        <v>44602</v>
      </c>
      <c r="O15" s="10">
        <v>44926</v>
      </c>
      <c r="P15" s="8" t="s">
        <v>113</v>
      </c>
    </row>
    <row r="16" spans="1:16" s="11" customFormat="1" x14ac:dyDescent="0.25">
      <c r="A16" s="4">
        <v>12</v>
      </c>
      <c r="B16" s="5" t="str">
        <f>HYPERLINK("https://my.zakupki.prom.ua/remote/dispatcher/state_purchase_view/38000841", "UA-2022-10-17-003276-a")</f>
        <v>UA-2022-10-17-003276-a</v>
      </c>
      <c r="C16" s="5" t="s">
        <v>91</v>
      </c>
      <c r="D16" s="5" t="str">
        <f>HYPERLINK("https://my.zakupki.prom.ua/remote/dispatcher/state_contracting_view/14540858", "UA-2022-10-17-003276-a-c1")</f>
        <v>UA-2022-10-17-003276-a-c1</v>
      </c>
      <c r="E16" s="6" t="s">
        <v>42</v>
      </c>
      <c r="F16" s="7" t="s">
        <v>85</v>
      </c>
      <c r="G16" s="7" t="s">
        <v>85</v>
      </c>
      <c r="H16" s="7" t="s">
        <v>31</v>
      </c>
      <c r="I16" s="7" t="s">
        <v>100</v>
      </c>
      <c r="J16" s="7" t="s">
        <v>74</v>
      </c>
      <c r="K16" s="6" t="s">
        <v>26</v>
      </c>
      <c r="L16" s="6" t="s">
        <v>12</v>
      </c>
      <c r="M16" s="9">
        <v>59840</v>
      </c>
      <c r="N16" s="10">
        <v>44876</v>
      </c>
      <c r="O16" s="10">
        <v>44926</v>
      </c>
      <c r="P16" s="8" t="s">
        <v>114</v>
      </c>
    </row>
    <row r="17" spans="1:16" s="11" customFormat="1" ht="38.25" x14ac:dyDescent="0.25">
      <c r="A17" s="4">
        <v>13</v>
      </c>
      <c r="B17" s="5" t="str">
        <f>HYPERLINK("https://my.zakupki.prom.ua/remote/dispatcher/state_purchase_view/38112602", "UA-2022-10-23-000394-a")</f>
        <v>UA-2022-10-23-000394-a</v>
      </c>
      <c r="C17" s="5" t="s">
        <v>91</v>
      </c>
      <c r="D17" s="5" t="str">
        <f>HYPERLINK("https://my.zakupki.prom.ua/remote/dispatcher/state_contracting_view/14344585", "UA-2022-10-23-000394-a-c1")</f>
        <v>UA-2022-10-23-000394-a-c1</v>
      </c>
      <c r="E17" s="6" t="s">
        <v>20</v>
      </c>
      <c r="F17" s="7" t="s">
        <v>97</v>
      </c>
      <c r="G17" s="7" t="s">
        <v>97</v>
      </c>
      <c r="H17" s="7" t="s">
        <v>45</v>
      </c>
      <c r="I17" s="7" t="s">
        <v>80</v>
      </c>
      <c r="J17" s="7" t="s">
        <v>81</v>
      </c>
      <c r="K17" s="6" t="s">
        <v>19</v>
      </c>
      <c r="L17" s="6" t="s">
        <v>7</v>
      </c>
      <c r="M17" s="9">
        <v>2950</v>
      </c>
      <c r="N17" s="10">
        <v>44852</v>
      </c>
      <c r="O17" s="10">
        <v>44926</v>
      </c>
      <c r="P17" s="8" t="s">
        <v>113</v>
      </c>
    </row>
    <row r="18" spans="1:16" s="11" customFormat="1" ht="25.5" x14ac:dyDescent="0.25">
      <c r="A18" s="4">
        <v>14</v>
      </c>
      <c r="B18" s="5" t="str">
        <f>HYPERLINK("https://my.zakupki.prom.ua/remote/dispatcher/state_purchase_view/35048646", "UA-2022-02-10-007863-b")</f>
        <v>UA-2022-02-10-007863-b</v>
      </c>
      <c r="C18" s="5" t="s">
        <v>91</v>
      </c>
      <c r="D18" s="5" t="str">
        <f>HYPERLINK("https://my.zakupki.prom.ua/remote/dispatcher/state_contracting_view/12828468", "UA-2022-02-10-007863-b-b1")</f>
        <v>UA-2022-02-10-007863-b-b1</v>
      </c>
      <c r="E18" s="6" t="s">
        <v>46</v>
      </c>
      <c r="F18" s="7" t="s">
        <v>119</v>
      </c>
      <c r="G18" s="7" t="s">
        <v>119</v>
      </c>
      <c r="H18" s="7" t="s">
        <v>57</v>
      </c>
      <c r="I18" s="7" t="s">
        <v>80</v>
      </c>
      <c r="J18" s="7" t="s">
        <v>105</v>
      </c>
      <c r="K18" s="6" t="s">
        <v>40</v>
      </c>
      <c r="L18" s="6" t="s">
        <v>88</v>
      </c>
      <c r="M18" s="9">
        <v>8077.89</v>
      </c>
      <c r="N18" s="10">
        <v>44600</v>
      </c>
      <c r="O18" s="10">
        <v>44926</v>
      </c>
      <c r="P18" s="8" t="s">
        <v>113</v>
      </c>
    </row>
    <row r="19" spans="1:16" s="11" customFormat="1" ht="25.5" x14ac:dyDescent="0.25">
      <c r="A19" s="4">
        <v>15</v>
      </c>
      <c r="B19" s="5" t="str">
        <f>HYPERLINK("https://my.zakupki.prom.ua/remote/dispatcher/state_purchase_view/35840918", "UA-2022-04-05-003626-b")</f>
        <v>UA-2022-04-05-003626-b</v>
      </c>
      <c r="C19" s="5" t="s">
        <v>91</v>
      </c>
      <c r="D19" s="5" t="str">
        <f>HYPERLINK("https://my.zakupki.prom.ua/remote/dispatcher/state_contracting_view/13225074", "UA-2022-04-05-003626-b-b1")</f>
        <v>UA-2022-04-05-003626-b-b1</v>
      </c>
      <c r="E19" s="6" t="s">
        <v>0</v>
      </c>
      <c r="F19" s="7" t="s">
        <v>126</v>
      </c>
      <c r="G19" s="7" t="s">
        <v>120</v>
      </c>
      <c r="H19" s="7" t="s">
        <v>50</v>
      </c>
      <c r="I19" s="7" t="s">
        <v>80</v>
      </c>
      <c r="J19" s="7" t="s">
        <v>71</v>
      </c>
      <c r="K19" s="6" t="s">
        <v>18</v>
      </c>
      <c r="L19" s="6" t="s">
        <v>48</v>
      </c>
      <c r="M19" s="9">
        <v>49499.56</v>
      </c>
      <c r="N19" s="10">
        <v>44655</v>
      </c>
      <c r="O19" s="10">
        <v>44926</v>
      </c>
      <c r="P19" s="8" t="s">
        <v>113</v>
      </c>
    </row>
    <row r="20" spans="1:16" s="11" customFormat="1" ht="51" x14ac:dyDescent="0.25">
      <c r="A20" s="4">
        <v>16</v>
      </c>
      <c r="B20" s="5" t="str">
        <f>HYPERLINK("https://my.zakupki.prom.ua/remote/dispatcher/state_purchase_view/38372035", "UA-2022-11-07-005346-a")</f>
        <v>UA-2022-11-07-005346-a</v>
      </c>
      <c r="C20" s="5" t="s">
        <v>91</v>
      </c>
      <c r="D20" s="5" t="str">
        <f>HYPERLINK("https://my.zakupki.prom.ua/remote/dispatcher/state_contracting_view/14476423", "UA-2022-11-07-005346-a-c1")</f>
        <v>UA-2022-11-07-005346-a-c1</v>
      </c>
      <c r="E20" s="6" t="s">
        <v>54</v>
      </c>
      <c r="F20" s="7" t="s">
        <v>124</v>
      </c>
      <c r="G20" s="7" t="s">
        <v>124</v>
      </c>
      <c r="H20" s="7" t="s">
        <v>41</v>
      </c>
      <c r="I20" s="7" t="s">
        <v>80</v>
      </c>
      <c r="J20" s="7" t="s">
        <v>89</v>
      </c>
      <c r="K20" s="6" t="s">
        <v>21</v>
      </c>
      <c r="L20" s="6" t="s">
        <v>3</v>
      </c>
      <c r="M20" s="9">
        <v>14400</v>
      </c>
      <c r="N20" s="10">
        <v>44872</v>
      </c>
      <c r="O20" s="10">
        <v>44926</v>
      </c>
      <c r="P20" s="8" t="s">
        <v>113</v>
      </c>
    </row>
    <row r="21" spans="1:16" s="11" customFormat="1" ht="38.25" x14ac:dyDescent="0.25">
      <c r="A21" s="4">
        <v>17</v>
      </c>
      <c r="B21" s="5" t="str">
        <f>HYPERLINK("https://my.zakupki.prom.ua/remote/dispatcher/state_purchase_view/39182426", "UA-2022-12-09-003301-a")</f>
        <v>UA-2022-12-09-003301-a</v>
      </c>
      <c r="C21" s="5" t="s">
        <v>91</v>
      </c>
      <c r="D21" s="5" t="str">
        <f>HYPERLINK("https://my.zakupki.prom.ua/remote/dispatcher/state_contracting_view/14861191", "UA-2022-12-09-003301-a-a1")</f>
        <v>UA-2022-12-09-003301-a-a1</v>
      </c>
      <c r="E21" s="6" t="s">
        <v>6</v>
      </c>
      <c r="F21" s="7" t="s">
        <v>115</v>
      </c>
      <c r="G21" s="7" t="s">
        <v>115</v>
      </c>
      <c r="H21" s="7" t="s">
        <v>25</v>
      </c>
      <c r="I21" s="7" t="s">
        <v>80</v>
      </c>
      <c r="J21" s="7" t="s">
        <v>103</v>
      </c>
      <c r="K21" s="6" t="s">
        <v>37</v>
      </c>
      <c r="L21" s="6" t="s">
        <v>14</v>
      </c>
      <c r="M21" s="9">
        <v>24952.78</v>
      </c>
      <c r="N21" s="10">
        <v>44903</v>
      </c>
      <c r="O21" s="10">
        <v>44926</v>
      </c>
      <c r="P21" s="8" t="s">
        <v>113</v>
      </c>
    </row>
    <row r="22" spans="1:16" s="11" customFormat="1" ht="38.25" x14ac:dyDescent="0.25">
      <c r="A22" s="4">
        <v>18</v>
      </c>
      <c r="B22" s="5" t="str">
        <f>HYPERLINK("https://my.zakupki.prom.ua/remote/dispatcher/state_purchase_view/34477740", "UA-2022-01-26-008787-b")</f>
        <v>UA-2022-01-26-008787-b</v>
      </c>
      <c r="C22" s="5" t="s">
        <v>91</v>
      </c>
      <c r="D22" s="5" t="str">
        <f>HYPERLINK("https://my.zakupki.prom.ua/remote/dispatcher/state_contracting_view/12829773", "UA-2022-01-26-008787-b-b1")</f>
        <v>UA-2022-01-26-008787-b-b1</v>
      </c>
      <c r="E22" s="6" t="s">
        <v>63</v>
      </c>
      <c r="F22" s="7" t="s">
        <v>117</v>
      </c>
      <c r="G22" s="7" t="s">
        <v>117</v>
      </c>
      <c r="H22" s="7" t="s">
        <v>5</v>
      </c>
      <c r="I22" s="7" t="s">
        <v>93</v>
      </c>
      <c r="J22" s="7" t="s">
        <v>83</v>
      </c>
      <c r="K22" s="6" t="s">
        <v>27</v>
      </c>
      <c r="L22" s="6" t="s">
        <v>1</v>
      </c>
      <c r="M22" s="9">
        <v>403705</v>
      </c>
      <c r="N22" s="10">
        <v>44602</v>
      </c>
      <c r="O22" s="10">
        <v>44926</v>
      </c>
      <c r="P22" s="8" t="s">
        <v>114</v>
      </c>
    </row>
    <row r="23" spans="1:16" s="11" customFormat="1" ht="51" x14ac:dyDescent="0.25">
      <c r="A23" s="4">
        <v>19</v>
      </c>
      <c r="B23" s="5" t="str">
        <f>HYPERLINK("https://my.zakupki.prom.ua/remote/dispatcher/state_purchase_view/38112575", "UA-2022-10-23-000382-a")</f>
        <v>UA-2022-10-23-000382-a</v>
      </c>
      <c r="C23" s="5" t="s">
        <v>91</v>
      </c>
      <c r="D23" s="5" t="str">
        <f>HYPERLINK("https://my.zakupki.prom.ua/remote/dispatcher/state_contracting_view/14344574", "UA-2022-10-23-000382-a-b1")</f>
        <v>UA-2022-10-23-000382-a-b1</v>
      </c>
      <c r="E23" s="6" t="s">
        <v>24</v>
      </c>
      <c r="F23" s="7" t="s">
        <v>96</v>
      </c>
      <c r="G23" s="7" t="s">
        <v>96</v>
      </c>
      <c r="H23" s="7" t="s">
        <v>44</v>
      </c>
      <c r="I23" s="7" t="s">
        <v>80</v>
      </c>
      <c r="J23" s="7" t="s">
        <v>104</v>
      </c>
      <c r="K23" s="6" t="s">
        <v>34</v>
      </c>
      <c r="L23" s="6" t="s">
        <v>55</v>
      </c>
      <c r="M23" s="9">
        <v>3425</v>
      </c>
      <c r="N23" s="10">
        <v>44851</v>
      </c>
      <c r="O23" s="10">
        <v>44883</v>
      </c>
      <c r="P23" s="8" t="s">
        <v>113</v>
      </c>
    </row>
  </sheetData>
  <autoFilter ref="A4:P23"/>
  <hyperlinks>
    <hyperlink ref="A2" r:id="rId1" display="mailto:report.zakupki@prom.ua"/>
    <hyperlink ref="B5" r:id="rId2" display="https://my.zakupki.prom.ua/remote/dispatcher/state_purchase_view/35234146"/>
    <hyperlink ref="D5" r:id="rId3" display="https://my.zakupki.prom.ua/remote/dispatcher/state_contracting_view/12916503"/>
    <hyperlink ref="B6" r:id="rId4" display="https://my.zakupki.prom.ua/remote/dispatcher/state_purchase_view/38000514"/>
    <hyperlink ref="D6" r:id="rId5" display="https://my.zakupki.prom.ua/remote/dispatcher/state_contracting_view/14505779"/>
    <hyperlink ref="B7" r:id="rId6" display="https://my.zakupki.prom.ua/remote/dispatcher/state_purchase_view/39234053"/>
    <hyperlink ref="D7" r:id="rId7" display="https://my.zakupki.prom.ua/remote/dispatcher/state_contracting_view/14933213"/>
    <hyperlink ref="B8" r:id="rId8" display="https://my.zakupki.prom.ua/remote/dispatcher/state_purchase_view/38372035"/>
    <hyperlink ref="D8" r:id="rId9" display="https://my.zakupki.prom.ua/remote/dispatcher/state_contracting_view/14476424"/>
    <hyperlink ref="B9" r:id="rId10" display="https://my.zakupki.prom.ua/remote/dispatcher/state_purchase_view/35233181"/>
    <hyperlink ref="D9" r:id="rId11" display="https://my.zakupki.prom.ua/remote/dispatcher/state_contracting_view/12916209"/>
    <hyperlink ref="B10" r:id="rId12" display="https://my.zakupki.prom.ua/remote/dispatcher/state_purchase_view/39181877"/>
    <hyperlink ref="D10" r:id="rId13" display="https://my.zakupki.prom.ua/remote/dispatcher/state_contracting_view/14861194"/>
    <hyperlink ref="B11" r:id="rId14" display="https://my.zakupki.prom.ua/remote/dispatcher/state_purchase_view/33159119"/>
    <hyperlink ref="D11" r:id="rId15" display="https://my.zakupki.prom.ua/remote/dispatcher/state_contracting_view/12566344"/>
    <hyperlink ref="B12" r:id="rId16" display="https://my.zakupki.prom.ua/remote/dispatcher/state_purchase_view/38000788"/>
    <hyperlink ref="D12" r:id="rId17" display="https://my.zakupki.prom.ua/remote/dispatcher/state_contracting_view/14540849"/>
    <hyperlink ref="B13" r:id="rId18" display="https://my.zakupki.prom.ua/remote/dispatcher/state_purchase_view/38112653"/>
    <hyperlink ref="D13" r:id="rId19" display="https://my.zakupki.prom.ua/remote/dispatcher/state_contracting_view/14344618"/>
    <hyperlink ref="B14" r:id="rId20" display="https://my.zakupki.prom.ua/remote/dispatcher/state_purchase_view/35052404"/>
    <hyperlink ref="D14" r:id="rId21" display="https://my.zakupki.prom.ua/remote/dispatcher/state_contracting_view/12829533"/>
    <hyperlink ref="B15" r:id="rId22" display="https://my.zakupki.prom.ua/remote/dispatcher/state_purchase_view/34880954"/>
    <hyperlink ref="D15" r:id="rId23" display="https://my.zakupki.prom.ua/remote/dispatcher/state_contracting_view/12827497"/>
    <hyperlink ref="B16" r:id="rId24" display="https://my.zakupki.prom.ua/remote/dispatcher/state_purchase_view/38000841"/>
    <hyperlink ref="D16" r:id="rId25" display="https://my.zakupki.prom.ua/remote/dispatcher/state_contracting_view/14540858"/>
    <hyperlink ref="B17" r:id="rId26" display="https://my.zakupki.prom.ua/remote/dispatcher/state_purchase_view/38112602"/>
    <hyperlink ref="D17" r:id="rId27" display="https://my.zakupki.prom.ua/remote/dispatcher/state_contracting_view/14344585"/>
    <hyperlink ref="B18" r:id="rId28" display="https://my.zakupki.prom.ua/remote/dispatcher/state_purchase_view/35048646"/>
    <hyperlink ref="D18" r:id="rId29" display="https://my.zakupki.prom.ua/remote/dispatcher/state_contracting_view/12828468"/>
    <hyperlink ref="B19" r:id="rId30" display="https://my.zakupki.prom.ua/remote/dispatcher/state_purchase_view/35840918"/>
    <hyperlink ref="D19" r:id="rId31" display="https://my.zakupki.prom.ua/remote/dispatcher/state_contracting_view/13225074"/>
    <hyperlink ref="B20" r:id="rId32" display="https://my.zakupki.prom.ua/remote/dispatcher/state_purchase_view/38372035"/>
    <hyperlink ref="D20" r:id="rId33" display="https://my.zakupki.prom.ua/remote/dispatcher/state_contracting_view/14476423"/>
    <hyperlink ref="B21" r:id="rId34" display="https://my.zakupki.prom.ua/remote/dispatcher/state_purchase_view/39182426"/>
    <hyperlink ref="D21" r:id="rId35" display="https://my.zakupki.prom.ua/remote/dispatcher/state_contracting_view/14861191"/>
    <hyperlink ref="B22" r:id="rId36" display="https://my.zakupki.prom.ua/remote/dispatcher/state_purchase_view/34477740"/>
    <hyperlink ref="D22" r:id="rId37" display="https://my.zakupki.prom.ua/remote/dispatcher/state_contracting_view/12829773"/>
    <hyperlink ref="B23" r:id="rId38" display="https://my.zakupki.prom.ua/remote/dispatcher/state_purchase_view/38112575"/>
    <hyperlink ref="D23" r:id="rId39" display="https://my.zakupki.prom.ua/remote/dispatcher/state_contracting_view/14344574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Пользователь</cp:lastModifiedBy>
  <dcterms:created xsi:type="dcterms:W3CDTF">2023-02-23T12:44:07Z</dcterms:created>
  <dcterms:modified xsi:type="dcterms:W3CDTF">2023-02-23T10:49:08Z</dcterms:modified>
  <cp:category/>
</cp:coreProperties>
</file>