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881" activeTab="0"/>
  </bookViews>
  <sheets>
    <sheet name="1" sheetId="1" r:id="rId1"/>
  </sheets>
  <definedNames>
    <definedName name="_xlnm.Print_Titles" localSheetId="0">'1'!$A:$B</definedName>
  </definedNames>
  <calcPr fullCalcOnLoad="1"/>
</workbook>
</file>

<file path=xl/sharedStrings.xml><?xml version="1.0" encoding="utf-8"?>
<sst xmlns="http://schemas.openxmlformats.org/spreadsheetml/2006/main" count="132" uniqueCount="46">
  <si>
    <t>№ з/п</t>
  </si>
  <si>
    <t xml:space="preserve">КЕКВ </t>
  </si>
  <si>
    <t>Прогнозні нарахування до кінця року</t>
  </si>
  <si>
    <t>Відхилення</t>
  </si>
  <si>
    <t>Заходи, які передачається вжити з боку місцевих органів влади з метою повного забезпечення потреби в асигнуваннях для проведеня розрахунків бюджетних установ за спожиті енергоносії</t>
  </si>
  <si>
    <t>натур. показн.</t>
  </si>
  <si>
    <t>грошов. показн.</t>
  </si>
  <si>
    <t>середній тариф</t>
  </si>
  <si>
    <t>за рахунок перерозподілу видатків</t>
  </si>
  <si>
    <t>за рахунок вільних залишків</t>
  </si>
  <si>
    <t>за рахунок заходів з енерго-збереження</t>
  </si>
  <si>
    <t>за рахунок інших заходів (вказати)</t>
  </si>
  <si>
    <t>ВСЬОГО</t>
  </si>
  <si>
    <t>х</t>
  </si>
  <si>
    <t>теплопостачання</t>
  </si>
  <si>
    <t>електроенергія</t>
  </si>
  <si>
    <t>природний газ</t>
  </si>
  <si>
    <t>інші енергоносії</t>
  </si>
  <si>
    <t>ФОРМУ НЕ ЗМІНЮВАТИ !!!!!</t>
  </si>
  <si>
    <t>загальний фонд + спеціальний фонд</t>
  </si>
  <si>
    <t>тис.грн.</t>
  </si>
  <si>
    <t xml:space="preserve">водопостачання </t>
  </si>
  <si>
    <t>водовідведення</t>
  </si>
  <si>
    <t>Нараховано у 2020 році (ВСЬОГО)</t>
  </si>
  <si>
    <t>у тому числі: нарахування відповідного періоду минулого року( на 01.__.2020)</t>
  </si>
  <si>
    <t>Кредиторська заборгованість станом на 01.01.2021</t>
  </si>
  <si>
    <t>Потреба на 2021 рік всього</t>
  </si>
  <si>
    <t>Передбачено на 2021 рік (з урахуванням змін)</t>
  </si>
  <si>
    <t>Прогнозні нарахування 2021 до нарахувань 2020</t>
  </si>
  <si>
    <t>Нарахування відповідного періоду 2021 до відпов.  періоду 2020</t>
  </si>
  <si>
    <t>Нарахування поточного року до передбачено на 2021 рік</t>
  </si>
  <si>
    <t>Нарахування поточного року до потреби на 2021 рік (без заборгованості)</t>
  </si>
  <si>
    <t>Прогнозна незабезпеченість на 2021 рік</t>
  </si>
  <si>
    <t xml:space="preserve"> Прогнозна незабезпеченість в коштах на 2021 рік після вжиття відповідних заходів</t>
  </si>
  <si>
    <t>Діючий тариф на тепло (грн./Гкал); Діючий тариф на воду (грн./м.куб.); Ціна на електроенергію (грн./к.Вт.); Ціна газу ( грн./м куб.)</t>
  </si>
  <si>
    <t>тариф</t>
  </si>
  <si>
    <t>номер та дата рішення, постанови</t>
  </si>
  <si>
    <r>
      <t xml:space="preserve">Нараховано станом на </t>
    </r>
    <r>
      <rPr>
        <sz val="14"/>
        <rFont val="Times New Roman"/>
        <family val="1"/>
      </rPr>
      <t xml:space="preserve">поточну </t>
    </r>
    <r>
      <rPr>
        <b/>
        <sz val="14"/>
        <rFont val="Times New Roman"/>
        <family val="1"/>
      </rPr>
      <t>дату  2021 року</t>
    </r>
  </si>
  <si>
    <r>
      <t xml:space="preserve">Проведено розрахунків станом на </t>
    </r>
    <r>
      <rPr>
        <sz val="14"/>
        <rFont val="Times New Roman"/>
        <family val="1"/>
      </rPr>
      <t xml:space="preserve">поточну </t>
    </r>
    <r>
      <rPr>
        <b/>
        <sz val="14"/>
        <rFont val="Times New Roman"/>
        <family val="1"/>
      </rPr>
      <t>дату  2021 року</t>
    </r>
  </si>
  <si>
    <t>Дебіторська заборгованість станом на 01.01.2021</t>
  </si>
  <si>
    <r>
      <t xml:space="preserve">Кредиторська заборгованість станом на </t>
    </r>
    <r>
      <rPr>
        <sz val="14"/>
        <rFont val="Times New Roman"/>
        <family val="1"/>
      </rPr>
      <t xml:space="preserve">поточну </t>
    </r>
    <r>
      <rPr>
        <b/>
        <sz val="14"/>
        <rFont val="Times New Roman"/>
        <family val="1"/>
      </rPr>
      <t>дату  2021 року</t>
    </r>
  </si>
  <si>
    <r>
      <t xml:space="preserve">Дебіторська заборгованість станом на </t>
    </r>
    <r>
      <rPr>
        <sz val="14"/>
        <rFont val="Times New Roman"/>
        <family val="1"/>
      </rPr>
      <t xml:space="preserve">поточну </t>
    </r>
    <r>
      <rPr>
        <b/>
        <sz val="14"/>
        <rFont val="Times New Roman"/>
        <family val="1"/>
      </rPr>
      <t>дату  2021 року</t>
    </r>
  </si>
  <si>
    <t>Інформація про стан розрахунків бюджетних установ та організацій за спожиті енергоносії та житлово-комунальні послуги, забезпечення потреби в коштах на оплату комунальних послуг та енергоносіїв, затверджених тарифів станом на 01 січня  2021 року по 01 жовтня 2021 року</t>
  </si>
  <si>
    <t>283 04.02.20</t>
  </si>
  <si>
    <t>2257 30.11.20</t>
  </si>
  <si>
    <t>ЦПР №1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</si>
</sst>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_ ;[Red]\-0.0\ "/>
    <numFmt numFmtId="182" formatCode="0.00_ ;[Red]\-0.00\ "/>
    <numFmt numFmtId="183" formatCode="0.000_ ;[Red]\-0.000\ "/>
    <numFmt numFmtId="184" formatCode="_-* #,##0.0\ _₴_-;\-* #,##0.0\ _₴_-;_-* &quot;-&quot;??\ _₴_-;_-@_-"/>
    <numFmt numFmtId="185" formatCode="_-* #,##0\ _₴_-;\-* #,##0\ _₴_-;_-* &quot;-&quot;??\ _₴_-;_-@_-"/>
    <numFmt numFmtId="186" formatCode="_-* #,##0.000\ _₴_-;\-* #,##0.000\ _₴_-;_-* &quot;-&quot;??\ _₴_-;_-@_-"/>
    <numFmt numFmtId="187" formatCode="_-* #,##0.0000\ _₴_-;\-* #,##0.0000\ _₴_-;_-* &quot;-&quot;??\ _₴_-;_-@_-"/>
    <numFmt numFmtId="188" formatCode="_-* #,##0.00000\ _₴_-;\-* #,##0.00000\ _₴_-;_-* &quot;-&quot;??\ _₴_-;_-@_-"/>
    <numFmt numFmtId="189" formatCode="0.0000_ ;[Red]\-0.0000\ "/>
    <numFmt numFmtId="190" formatCode="0.00000_ ;[Red]\-0.00000\ 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u val="single"/>
      <sz val="18"/>
      <name val="Times New Roman"/>
      <family val="1"/>
    </font>
    <font>
      <b/>
      <u val="single"/>
      <sz val="26"/>
      <name val="Times New Roman"/>
      <family val="1"/>
    </font>
    <font>
      <b/>
      <u val="single"/>
      <sz val="24"/>
      <name val="Times New Roman"/>
      <family val="1"/>
    </font>
    <font>
      <i/>
      <sz val="14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80" fontId="15" fillId="35" borderId="11" xfId="0" applyNumberFormat="1" applyFont="1" applyFill="1" applyBorder="1" applyAlignment="1" applyProtection="1">
      <alignment horizontal="center"/>
      <protection/>
    </xf>
    <xf numFmtId="181" fontId="15" fillId="0" borderId="11" xfId="0" applyNumberFormat="1" applyFont="1" applyFill="1" applyBorder="1" applyAlignment="1" applyProtection="1">
      <alignment horizontal="center"/>
      <protection locked="0"/>
    </xf>
    <xf numFmtId="181" fontId="15" fillId="0" borderId="11" xfId="0" applyNumberFormat="1" applyFont="1" applyFill="1" applyBorder="1" applyAlignment="1" applyProtection="1">
      <alignment/>
      <protection locked="0"/>
    </xf>
    <xf numFmtId="182" fontId="15" fillId="35" borderId="11" xfId="0" applyNumberFormat="1" applyFont="1" applyFill="1" applyBorder="1" applyAlignment="1" applyProtection="1">
      <alignment horizontal="center"/>
      <protection/>
    </xf>
    <xf numFmtId="181" fontId="15" fillId="35" borderId="11" xfId="0" applyNumberFormat="1" applyFont="1" applyFill="1" applyBorder="1" applyAlignment="1" applyProtection="1">
      <alignment horizontal="center"/>
      <protection/>
    </xf>
    <xf numFmtId="183" fontId="15" fillId="35" borderId="11" xfId="0" applyNumberFormat="1" applyFont="1" applyFill="1" applyBorder="1" applyAlignment="1" applyProtection="1">
      <alignment horizontal="center"/>
      <protection/>
    </xf>
    <xf numFmtId="181" fontId="15" fillId="0" borderId="11" xfId="0" applyNumberFormat="1" applyFont="1" applyFill="1" applyBorder="1" applyAlignment="1" applyProtection="1">
      <alignment horizontal="center"/>
      <protection/>
    </xf>
    <xf numFmtId="181" fontId="4" fillId="0" borderId="11" xfId="0" applyNumberFormat="1" applyFont="1" applyFill="1" applyBorder="1" applyAlignment="1" applyProtection="1">
      <alignment/>
      <protection locked="0"/>
    </xf>
    <xf numFmtId="0" fontId="13" fillId="35" borderId="11" xfId="0" applyFont="1" applyFill="1" applyBorder="1" applyAlignment="1" applyProtection="1">
      <alignment/>
      <protection locked="0"/>
    </xf>
    <xf numFmtId="0" fontId="12" fillId="35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wrapText="1"/>
      <protection locked="0"/>
    </xf>
    <xf numFmtId="181" fontId="15" fillId="35" borderId="1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88" fontId="15" fillId="0" borderId="11" xfId="58" applyNumberFormat="1" applyFont="1" applyFill="1" applyBorder="1" applyAlignment="1" applyProtection="1">
      <alignment horizontal="center"/>
      <protection locked="0"/>
    </xf>
    <xf numFmtId="183" fontId="15" fillId="0" borderId="11" xfId="0" applyNumberFormat="1" applyFont="1" applyFill="1" applyBorder="1" applyAlignment="1" applyProtection="1">
      <alignment horizontal="center"/>
      <protection locked="0"/>
    </xf>
    <xf numFmtId="190" fontId="15" fillId="0" borderId="11" xfId="0" applyNumberFormat="1" applyFont="1" applyFill="1" applyBorder="1" applyAlignment="1" applyProtection="1">
      <alignment horizontal="center"/>
      <protection locked="0"/>
    </xf>
    <xf numFmtId="189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8" fillId="34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wrapText="1"/>
      <protection locked="0"/>
    </xf>
    <xf numFmtId="0" fontId="15" fillId="35" borderId="17" xfId="0" applyFont="1" applyFill="1" applyBorder="1" applyAlignment="1" applyProtection="1">
      <alignment horizontal="center" vertical="center" wrapText="1"/>
      <protection locked="0"/>
    </xf>
    <xf numFmtId="0" fontId="15" fillId="35" borderId="19" xfId="0" applyFont="1" applyFill="1" applyBorder="1" applyAlignment="1" applyProtection="1">
      <alignment horizontal="center" vertical="center" wrapText="1"/>
      <protection locked="0"/>
    </xf>
    <xf numFmtId="0" fontId="15" fillId="35" borderId="18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"/>
  <sheetViews>
    <sheetView tabSelected="1" zoomScale="50" zoomScaleNormal="50" zoomScaleSheetLayoutView="100" zoomScalePageLayoutView="0" workbookViewId="0" topLeftCell="A1">
      <selection activeCell="Z11" sqref="Z11"/>
    </sheetView>
  </sheetViews>
  <sheetFormatPr defaultColWidth="9.140625" defaultRowHeight="15"/>
  <cols>
    <col min="1" max="1" width="5.28125" style="17" customWidth="1"/>
    <col min="2" max="2" width="32.8515625" style="17" customWidth="1"/>
    <col min="3" max="3" width="15.140625" style="17" customWidth="1"/>
    <col min="4" max="4" width="14.57421875" style="17" customWidth="1"/>
    <col min="5" max="5" width="13.7109375" style="17" customWidth="1"/>
    <col min="6" max="6" width="14.140625" style="17" customWidth="1"/>
    <col min="7" max="7" width="14.00390625" style="17" customWidth="1"/>
    <col min="8" max="8" width="12.7109375" style="17" customWidth="1"/>
    <col min="9" max="9" width="13.8515625" style="17" customWidth="1"/>
    <col min="10" max="10" width="14.140625" style="17" customWidth="1"/>
    <col min="11" max="11" width="12.7109375" style="17" customWidth="1"/>
    <col min="12" max="12" width="13.8515625" style="17" customWidth="1"/>
    <col min="13" max="13" width="12.00390625" style="17" customWidth="1"/>
    <col min="14" max="14" width="12.7109375" style="17" customWidth="1"/>
    <col min="15" max="15" width="13.00390625" style="17" customWidth="1"/>
    <col min="16" max="16" width="14.421875" style="17" customWidth="1"/>
    <col min="17" max="17" width="14.57421875" style="17" customWidth="1"/>
    <col min="18" max="18" width="12.00390625" style="17" customWidth="1"/>
    <col min="19" max="19" width="23.421875" style="17" customWidth="1"/>
    <col min="20" max="20" width="13.140625" style="17" customWidth="1"/>
    <col min="21" max="21" width="23.8515625" style="17" customWidth="1"/>
    <col min="22" max="22" width="14.7109375" style="17" customWidth="1"/>
    <col min="23" max="23" width="15.140625" style="17" customWidth="1"/>
    <col min="24" max="24" width="12.28125" style="17" customWidth="1"/>
    <col min="25" max="26" width="14.8515625" style="17" customWidth="1"/>
    <col min="27" max="27" width="18.28125" style="17" customWidth="1"/>
    <col min="28" max="28" width="15.140625" style="17" customWidth="1"/>
    <col min="29" max="29" width="12.421875" style="17" customWidth="1"/>
    <col min="30" max="30" width="22.421875" style="17" customWidth="1"/>
    <col min="31" max="31" width="16.00390625" style="17" customWidth="1"/>
    <col min="32" max="32" width="12.421875" style="17" customWidth="1"/>
    <col min="33" max="33" width="13.140625" style="17" customWidth="1"/>
    <col min="34" max="34" width="16.00390625" style="17" customWidth="1"/>
    <col min="35" max="36" width="13.140625" style="17" customWidth="1"/>
    <col min="37" max="37" width="14.28125" style="17" customWidth="1"/>
    <col min="38" max="38" width="19.57421875" style="17" customWidth="1"/>
    <col min="39" max="39" width="18.00390625" style="17" customWidth="1"/>
    <col min="40" max="40" width="17.421875" style="17" customWidth="1"/>
    <col min="41" max="41" width="21.140625" style="17" customWidth="1"/>
    <col min="42" max="42" width="24.421875" style="17" customWidth="1"/>
    <col min="43" max="43" width="19.8515625" style="17" customWidth="1"/>
    <col min="44" max="45" width="16.421875" style="17" customWidth="1"/>
    <col min="46" max="46" width="18.140625" style="17" customWidth="1"/>
    <col min="47" max="47" width="22.8515625" style="17" customWidth="1"/>
    <col min="48" max="16384" width="9.140625" style="17" customWidth="1"/>
  </cols>
  <sheetData>
    <row r="1" spans="1:47" s="1" customFormat="1" ht="150" customHeight="1">
      <c r="A1" s="21"/>
      <c r="B1" s="21"/>
      <c r="C1" s="54" t="s">
        <v>42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7"/>
      <c r="AG1" s="37"/>
      <c r="AH1" s="37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2:47" s="1" customFormat="1" ht="43.5" customHeight="1">
      <c r="B2" s="20"/>
      <c r="C2" s="20"/>
      <c r="D2" s="20"/>
      <c r="E2" s="20"/>
      <c r="F2" s="20"/>
      <c r="G2" s="3"/>
      <c r="H2" s="2" t="s">
        <v>18</v>
      </c>
      <c r="I2" s="2"/>
      <c r="J2" s="2"/>
      <c r="K2" s="2"/>
      <c r="L2" s="2"/>
      <c r="M2" s="2"/>
      <c r="N2" s="2"/>
      <c r="O2" s="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55"/>
      <c r="AQ2" s="56"/>
      <c r="AR2" s="56"/>
      <c r="AS2" s="56"/>
      <c r="AT2" s="56"/>
      <c r="AU2" s="56"/>
    </row>
    <row r="3" spans="2:41" s="1" customFormat="1" ht="15.75" customHeight="1">
      <c r="B3" s="5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9"/>
      <c r="S3" s="19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7" s="1" customFormat="1" ht="36.75" customHeight="1">
      <c r="A4" s="6"/>
      <c r="B4" s="58"/>
      <c r="C4" s="58"/>
      <c r="D4" s="58"/>
      <c r="E4" s="58"/>
      <c r="F4" s="7"/>
      <c r="G4" s="7"/>
      <c r="H4" s="8"/>
      <c r="I4" s="7"/>
      <c r="J4" s="62" t="s">
        <v>19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9"/>
      <c r="AM4" s="9"/>
      <c r="AN4" s="9"/>
      <c r="AO4" s="9"/>
      <c r="AU4" s="14" t="s">
        <v>20</v>
      </c>
    </row>
    <row r="5" spans="1:47" ht="145.5" customHeight="1">
      <c r="A5" s="45" t="s">
        <v>0</v>
      </c>
      <c r="B5" s="45" t="s">
        <v>1</v>
      </c>
      <c r="C5" s="45" t="s">
        <v>23</v>
      </c>
      <c r="D5" s="45"/>
      <c r="E5" s="45"/>
      <c r="F5" s="46" t="s">
        <v>24</v>
      </c>
      <c r="G5" s="47"/>
      <c r="H5" s="48"/>
      <c r="I5" s="46" t="s">
        <v>25</v>
      </c>
      <c r="J5" s="47"/>
      <c r="K5" s="48"/>
      <c r="L5" s="46" t="s">
        <v>39</v>
      </c>
      <c r="M5" s="47"/>
      <c r="N5" s="48"/>
      <c r="O5" s="46" t="s">
        <v>26</v>
      </c>
      <c r="P5" s="47"/>
      <c r="Q5" s="48"/>
      <c r="R5" s="46" t="s">
        <v>34</v>
      </c>
      <c r="S5" s="48"/>
      <c r="T5" s="46" t="s">
        <v>27</v>
      </c>
      <c r="U5" s="47"/>
      <c r="V5" s="48"/>
      <c r="W5" s="46" t="s">
        <v>37</v>
      </c>
      <c r="X5" s="47"/>
      <c r="Y5" s="48"/>
      <c r="Z5" s="46" t="s">
        <v>38</v>
      </c>
      <c r="AA5" s="47"/>
      <c r="AB5" s="48"/>
      <c r="AC5" s="46" t="s">
        <v>40</v>
      </c>
      <c r="AD5" s="47"/>
      <c r="AE5" s="48"/>
      <c r="AF5" s="46" t="s">
        <v>41</v>
      </c>
      <c r="AG5" s="47"/>
      <c r="AH5" s="48"/>
      <c r="AI5" s="46" t="s">
        <v>2</v>
      </c>
      <c r="AJ5" s="47"/>
      <c r="AK5" s="48"/>
      <c r="AL5" s="45" t="s">
        <v>3</v>
      </c>
      <c r="AM5" s="45"/>
      <c r="AN5" s="45"/>
      <c r="AO5" s="45"/>
      <c r="AP5" s="59" t="s">
        <v>32</v>
      </c>
      <c r="AQ5" s="46" t="s">
        <v>4</v>
      </c>
      <c r="AR5" s="47"/>
      <c r="AS5" s="47"/>
      <c r="AT5" s="48"/>
      <c r="AU5" s="59" t="s">
        <v>33</v>
      </c>
    </row>
    <row r="6" spans="1:47" ht="84.75" customHeight="1">
      <c r="A6" s="45"/>
      <c r="B6" s="45"/>
      <c r="C6" s="45"/>
      <c r="D6" s="45"/>
      <c r="E6" s="45"/>
      <c r="F6" s="49"/>
      <c r="G6" s="50"/>
      <c r="H6" s="51"/>
      <c r="I6" s="49"/>
      <c r="J6" s="50"/>
      <c r="K6" s="51"/>
      <c r="L6" s="49"/>
      <c r="M6" s="50"/>
      <c r="N6" s="51"/>
      <c r="O6" s="49"/>
      <c r="P6" s="50"/>
      <c r="Q6" s="51"/>
      <c r="R6" s="49"/>
      <c r="S6" s="51"/>
      <c r="T6" s="49"/>
      <c r="U6" s="50"/>
      <c r="V6" s="51"/>
      <c r="W6" s="49"/>
      <c r="X6" s="50"/>
      <c r="Y6" s="51"/>
      <c r="Z6" s="49"/>
      <c r="AA6" s="50"/>
      <c r="AB6" s="51"/>
      <c r="AC6" s="49"/>
      <c r="AD6" s="50"/>
      <c r="AE6" s="51"/>
      <c r="AF6" s="49"/>
      <c r="AG6" s="50"/>
      <c r="AH6" s="51"/>
      <c r="AI6" s="49"/>
      <c r="AJ6" s="50"/>
      <c r="AK6" s="51"/>
      <c r="AL6" s="52" t="s">
        <v>28</v>
      </c>
      <c r="AM6" s="52" t="s">
        <v>29</v>
      </c>
      <c r="AN6" s="52" t="s">
        <v>30</v>
      </c>
      <c r="AO6" s="52" t="s">
        <v>31</v>
      </c>
      <c r="AP6" s="60"/>
      <c r="AQ6" s="49"/>
      <c r="AR6" s="50"/>
      <c r="AS6" s="50"/>
      <c r="AT6" s="51"/>
      <c r="AU6" s="60"/>
    </row>
    <row r="7" spans="1:47" ht="75">
      <c r="A7" s="45"/>
      <c r="B7" s="45"/>
      <c r="C7" s="22" t="s">
        <v>5</v>
      </c>
      <c r="D7" s="22" t="s">
        <v>6</v>
      </c>
      <c r="E7" s="22" t="s">
        <v>7</v>
      </c>
      <c r="F7" s="22" t="s">
        <v>5</v>
      </c>
      <c r="G7" s="22" t="s">
        <v>6</v>
      </c>
      <c r="H7" s="22" t="s">
        <v>7</v>
      </c>
      <c r="I7" s="22" t="s">
        <v>5</v>
      </c>
      <c r="J7" s="22" t="s">
        <v>6</v>
      </c>
      <c r="K7" s="22" t="s">
        <v>7</v>
      </c>
      <c r="L7" s="22" t="s">
        <v>5</v>
      </c>
      <c r="M7" s="22" t="s">
        <v>6</v>
      </c>
      <c r="N7" s="22" t="s">
        <v>7</v>
      </c>
      <c r="O7" s="22" t="s">
        <v>5</v>
      </c>
      <c r="P7" s="22" t="s">
        <v>6</v>
      </c>
      <c r="Q7" s="22" t="s">
        <v>7</v>
      </c>
      <c r="R7" s="22" t="s">
        <v>35</v>
      </c>
      <c r="S7" s="22" t="s">
        <v>36</v>
      </c>
      <c r="T7" s="22" t="s">
        <v>5</v>
      </c>
      <c r="U7" s="22" t="s">
        <v>6</v>
      </c>
      <c r="V7" s="22" t="s">
        <v>7</v>
      </c>
      <c r="W7" s="22" t="s">
        <v>5</v>
      </c>
      <c r="X7" s="22" t="s">
        <v>6</v>
      </c>
      <c r="Y7" s="22" t="s">
        <v>7</v>
      </c>
      <c r="Z7" s="22" t="s">
        <v>5</v>
      </c>
      <c r="AA7" s="22" t="s">
        <v>6</v>
      </c>
      <c r="AB7" s="22" t="s">
        <v>7</v>
      </c>
      <c r="AC7" s="22" t="s">
        <v>5</v>
      </c>
      <c r="AD7" s="22" t="s">
        <v>6</v>
      </c>
      <c r="AE7" s="22" t="s">
        <v>7</v>
      </c>
      <c r="AF7" s="22" t="s">
        <v>5</v>
      </c>
      <c r="AG7" s="22" t="s">
        <v>6</v>
      </c>
      <c r="AH7" s="22" t="s">
        <v>7</v>
      </c>
      <c r="AI7" s="22" t="s">
        <v>5</v>
      </c>
      <c r="AJ7" s="22" t="s">
        <v>6</v>
      </c>
      <c r="AK7" s="22" t="s">
        <v>7</v>
      </c>
      <c r="AL7" s="53"/>
      <c r="AM7" s="53"/>
      <c r="AN7" s="53"/>
      <c r="AO7" s="53"/>
      <c r="AP7" s="61"/>
      <c r="AQ7" s="22" t="s">
        <v>8</v>
      </c>
      <c r="AR7" s="22" t="s">
        <v>9</v>
      </c>
      <c r="AS7" s="22" t="s">
        <v>10</v>
      </c>
      <c r="AT7" s="22" t="s">
        <v>11</v>
      </c>
      <c r="AU7" s="61"/>
    </row>
    <row r="8" spans="1:47" ht="18.7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  <c r="Z8" s="23">
        <v>26</v>
      </c>
      <c r="AA8" s="23">
        <v>27</v>
      </c>
      <c r="AB8" s="23">
        <v>28</v>
      </c>
      <c r="AC8" s="23">
        <v>29</v>
      </c>
      <c r="AD8" s="23">
        <v>30</v>
      </c>
      <c r="AE8" s="23">
        <v>31</v>
      </c>
      <c r="AF8" s="23">
        <v>32</v>
      </c>
      <c r="AG8" s="23">
        <v>33</v>
      </c>
      <c r="AH8" s="23">
        <v>34</v>
      </c>
      <c r="AI8" s="23">
        <v>35</v>
      </c>
      <c r="AJ8" s="23">
        <v>36</v>
      </c>
      <c r="AK8" s="23">
        <v>37</v>
      </c>
      <c r="AL8" s="23">
        <v>38</v>
      </c>
      <c r="AM8" s="23">
        <v>39</v>
      </c>
      <c r="AN8" s="23">
        <v>40</v>
      </c>
      <c r="AO8" s="23">
        <v>41</v>
      </c>
      <c r="AP8" s="23">
        <v>42</v>
      </c>
      <c r="AQ8" s="23">
        <v>43</v>
      </c>
      <c r="AR8" s="23">
        <v>44</v>
      </c>
      <c r="AS8" s="23">
        <v>45</v>
      </c>
      <c r="AT8" s="23">
        <v>46</v>
      </c>
      <c r="AU8" s="23">
        <v>47</v>
      </c>
    </row>
    <row r="9" spans="1:47" ht="26.25">
      <c r="A9" s="32">
        <v>1</v>
      </c>
      <c r="B9" s="33" t="s">
        <v>12</v>
      </c>
      <c r="C9" s="24" t="s">
        <v>13</v>
      </c>
      <c r="D9" s="24">
        <f>SUM(D10:D15)</f>
        <v>490.20799999999997</v>
      </c>
      <c r="E9" s="24" t="s">
        <v>13</v>
      </c>
      <c r="F9" s="24" t="s">
        <v>13</v>
      </c>
      <c r="G9" s="24">
        <f>SUM(G10:G15)</f>
        <v>277.778</v>
      </c>
      <c r="H9" s="24" t="s">
        <v>13</v>
      </c>
      <c r="I9" s="24" t="s">
        <v>13</v>
      </c>
      <c r="J9" s="24">
        <f>SUM(J10:J15)</f>
        <v>0</v>
      </c>
      <c r="K9" s="24" t="s">
        <v>13</v>
      </c>
      <c r="L9" s="24" t="s">
        <v>13</v>
      </c>
      <c r="M9" s="24">
        <f>SUM(M10:M15)</f>
        <v>0</v>
      </c>
      <c r="N9" s="24" t="s">
        <v>13</v>
      </c>
      <c r="O9" s="24" t="s">
        <v>13</v>
      </c>
      <c r="P9" s="24">
        <f>SUM(P10:P15)</f>
        <v>741.485</v>
      </c>
      <c r="Q9" s="24" t="s">
        <v>13</v>
      </c>
      <c r="R9" s="24" t="s">
        <v>13</v>
      </c>
      <c r="S9" s="24" t="s">
        <v>13</v>
      </c>
      <c r="T9" s="24" t="s">
        <v>13</v>
      </c>
      <c r="U9" s="24">
        <f>SUM(U10:U15)</f>
        <v>741.485</v>
      </c>
      <c r="V9" s="24" t="s">
        <v>13</v>
      </c>
      <c r="W9" s="24" t="s">
        <v>13</v>
      </c>
      <c r="X9" s="24">
        <f>SUM(X10:X15)</f>
        <v>70.10900000000001</v>
      </c>
      <c r="Y9" s="24" t="s">
        <v>13</v>
      </c>
      <c r="Z9" s="24" t="s">
        <v>13</v>
      </c>
      <c r="AA9" s="24">
        <f>SUM(AA10:AA15)</f>
        <v>27.52336</v>
      </c>
      <c r="AB9" s="24" t="s">
        <v>13</v>
      </c>
      <c r="AC9" s="24" t="s">
        <v>13</v>
      </c>
      <c r="AD9" s="24">
        <f>SUM(AD10:AD15)</f>
        <v>42.58564</v>
      </c>
      <c r="AE9" s="24" t="s">
        <v>13</v>
      </c>
      <c r="AF9" s="24" t="s">
        <v>13</v>
      </c>
      <c r="AG9" s="24">
        <f>SUM(AG10:AG15)</f>
        <v>0</v>
      </c>
      <c r="AH9" s="24" t="s">
        <v>13</v>
      </c>
      <c r="AI9" s="24" t="s">
        <v>13</v>
      </c>
      <c r="AJ9" s="24">
        <f>SUM(AJ10:AJ15)</f>
        <v>671.376</v>
      </c>
      <c r="AK9" s="24" t="s">
        <v>13</v>
      </c>
      <c r="AL9" s="24" t="s">
        <v>13</v>
      </c>
      <c r="AM9" s="24" t="s">
        <v>13</v>
      </c>
      <c r="AN9" s="24" t="s">
        <v>13</v>
      </c>
      <c r="AO9" s="24" t="s">
        <v>13</v>
      </c>
      <c r="AP9" s="24">
        <f aca="true" t="shared" si="0" ref="AP9:AU9">SUM(AP10:AP15)</f>
        <v>0</v>
      </c>
      <c r="AQ9" s="24">
        <f t="shared" si="0"/>
        <v>0</v>
      </c>
      <c r="AR9" s="24">
        <f t="shared" si="0"/>
        <v>0</v>
      </c>
      <c r="AS9" s="24">
        <f t="shared" si="0"/>
        <v>0</v>
      </c>
      <c r="AT9" s="24">
        <f t="shared" si="0"/>
        <v>0</v>
      </c>
      <c r="AU9" s="24">
        <f t="shared" si="0"/>
        <v>0</v>
      </c>
    </row>
    <row r="10" spans="1:47" ht="26.25">
      <c r="A10" s="34">
        <v>2</v>
      </c>
      <c r="B10" s="35" t="s">
        <v>14</v>
      </c>
      <c r="C10" s="25">
        <v>0.2495</v>
      </c>
      <c r="D10" s="26">
        <v>391.213</v>
      </c>
      <c r="E10" s="27">
        <f>D10/C10</f>
        <v>1567.987975951904</v>
      </c>
      <c r="F10" s="25">
        <v>0.13813</v>
      </c>
      <c r="G10" s="25">
        <v>219.482</v>
      </c>
      <c r="H10" s="28">
        <f>G10/F10</f>
        <v>1588.95243611091</v>
      </c>
      <c r="I10" s="25"/>
      <c r="J10" s="25"/>
      <c r="K10" s="28" t="e">
        <f>J10/I10</f>
        <v>#DIV/0!</v>
      </c>
      <c r="L10" s="25"/>
      <c r="M10" s="25"/>
      <c r="N10" s="28" t="e">
        <f>M10/L10</f>
        <v>#DIV/0!</v>
      </c>
      <c r="O10" s="28">
        <f aca="true" t="shared" si="1" ref="O10:P14">I10+W10+AI10</f>
        <v>0.287</v>
      </c>
      <c r="P10" s="28">
        <f t="shared" si="1"/>
        <v>511.496</v>
      </c>
      <c r="Q10" s="28">
        <f>P10/O10</f>
        <v>1782.2160278745646</v>
      </c>
      <c r="R10" s="38">
        <v>1780.2</v>
      </c>
      <c r="S10" s="38" t="s">
        <v>44</v>
      </c>
      <c r="T10" s="25">
        <v>0.287</v>
      </c>
      <c r="U10" s="41">
        <v>511.496</v>
      </c>
      <c r="V10" s="28">
        <f>U10/T10</f>
        <v>1782.2160278745646</v>
      </c>
      <c r="W10" s="25"/>
      <c r="X10" s="25"/>
      <c r="Y10" s="28" t="e">
        <f>X10/W10</f>
        <v>#DIV/0!</v>
      </c>
      <c r="Z10" s="25"/>
      <c r="AA10" s="25"/>
      <c r="AB10" s="28" t="e">
        <f>AA10/Z10</f>
        <v>#DIV/0!</v>
      </c>
      <c r="AC10" s="25">
        <f aca="true" t="shared" si="2" ref="AC10:AD14">I10+W10-Z10-L10+AF10</f>
        <v>0</v>
      </c>
      <c r="AD10" s="25">
        <f t="shared" si="2"/>
        <v>0</v>
      </c>
      <c r="AE10" s="28" t="e">
        <f>AD10/AC10</f>
        <v>#DIV/0!</v>
      </c>
      <c r="AF10" s="25"/>
      <c r="AG10" s="25"/>
      <c r="AH10" s="28" t="e">
        <f>AG10/AF10</f>
        <v>#DIV/0!</v>
      </c>
      <c r="AI10" s="25">
        <f aca="true" t="shared" si="3" ref="AI10:AJ14">T10-W10-I10</f>
        <v>0.287</v>
      </c>
      <c r="AJ10" s="25">
        <f t="shared" si="3"/>
        <v>511.496</v>
      </c>
      <c r="AK10" s="28">
        <f>AJ10/AI10</f>
        <v>1782.2160278745646</v>
      </c>
      <c r="AL10" s="24">
        <f>(W10+AI10)/C10*100</f>
        <v>115.03006012024046</v>
      </c>
      <c r="AM10" s="28">
        <f>W10/F10*100</f>
        <v>0</v>
      </c>
      <c r="AN10" s="29">
        <f>W10/T10*100</f>
        <v>0</v>
      </c>
      <c r="AO10" s="28">
        <f>W10/(O10-I10)*100</f>
        <v>0</v>
      </c>
      <c r="AP10" s="28">
        <f aca="true" t="shared" si="4" ref="AP10:AP15">P10-U10</f>
        <v>0</v>
      </c>
      <c r="AQ10" s="25"/>
      <c r="AR10" s="25"/>
      <c r="AS10" s="25"/>
      <c r="AT10" s="25"/>
      <c r="AU10" s="28">
        <f aca="true" t="shared" si="5" ref="AU10:AU15">AP10-AQ10-AR10-AS10-AT10</f>
        <v>0</v>
      </c>
    </row>
    <row r="11" spans="1:47" ht="26.25">
      <c r="A11" s="34">
        <v>3</v>
      </c>
      <c r="B11" s="35" t="s">
        <v>21</v>
      </c>
      <c r="C11" s="25">
        <v>0.574</v>
      </c>
      <c r="D11" s="26">
        <v>7.175</v>
      </c>
      <c r="E11" s="27">
        <f>D11/C11</f>
        <v>12.5</v>
      </c>
      <c r="F11" s="25">
        <v>0.422</v>
      </c>
      <c r="G11" s="25">
        <v>5.232</v>
      </c>
      <c r="H11" s="28">
        <f>G11/F11</f>
        <v>12.398104265402845</v>
      </c>
      <c r="I11" s="25"/>
      <c r="J11" s="25"/>
      <c r="K11" s="28" t="e">
        <f>J11/I11</f>
        <v>#DIV/0!</v>
      </c>
      <c r="L11" s="25"/>
      <c r="M11" s="25"/>
      <c r="N11" s="28" t="e">
        <f>M11/L11</f>
        <v>#DIV/0!</v>
      </c>
      <c r="O11" s="28">
        <f t="shared" si="1"/>
        <v>0.857</v>
      </c>
      <c r="P11" s="28">
        <f t="shared" si="1"/>
        <v>12.801</v>
      </c>
      <c r="Q11" s="28">
        <f>P11/O11</f>
        <v>14.936989498249709</v>
      </c>
      <c r="R11" s="38">
        <v>14.928</v>
      </c>
      <c r="S11" s="38" t="s">
        <v>43</v>
      </c>
      <c r="T11" s="25">
        <v>0.857</v>
      </c>
      <c r="U11" s="41">
        <v>12.801</v>
      </c>
      <c r="V11" s="28">
        <f>U11/T11</f>
        <v>14.936989498249709</v>
      </c>
      <c r="W11" s="25">
        <v>0.387</v>
      </c>
      <c r="X11" s="25">
        <v>5.772</v>
      </c>
      <c r="Y11" s="28">
        <f>X11/W11</f>
        <v>14.914728682170542</v>
      </c>
      <c r="Z11" s="44">
        <v>0.366</v>
      </c>
      <c r="AA11" s="43">
        <v>5.458</v>
      </c>
      <c r="AB11" s="28">
        <f>AA11/Z11</f>
        <v>14.91256830601093</v>
      </c>
      <c r="AC11" s="25">
        <f t="shared" si="2"/>
        <v>0.02100000000000002</v>
      </c>
      <c r="AD11" s="25">
        <f t="shared" si="2"/>
        <v>0.31400000000000006</v>
      </c>
      <c r="AE11" s="28">
        <f>AD11/AC11</f>
        <v>14.952380952380942</v>
      </c>
      <c r="AF11" s="25"/>
      <c r="AG11" s="25"/>
      <c r="AH11" s="28" t="e">
        <f>AG11/AF11</f>
        <v>#DIV/0!</v>
      </c>
      <c r="AI11" s="25">
        <f t="shared" si="3"/>
        <v>0.47</v>
      </c>
      <c r="AJ11" s="25">
        <f t="shared" si="3"/>
        <v>7.029</v>
      </c>
      <c r="AK11" s="28">
        <f>AJ11/AI11</f>
        <v>14.955319148936171</v>
      </c>
      <c r="AL11" s="24">
        <f>(W11+AI11)/C11*100</f>
        <v>149.30313588850174</v>
      </c>
      <c r="AM11" s="28">
        <f>W11/F11*100</f>
        <v>91.70616113744077</v>
      </c>
      <c r="AN11" s="29">
        <f>W11/T11*100</f>
        <v>45.15752625437573</v>
      </c>
      <c r="AO11" s="28">
        <f>W11/(O11-I11)*100</f>
        <v>45.15752625437573</v>
      </c>
      <c r="AP11" s="28">
        <f t="shared" si="4"/>
        <v>0</v>
      </c>
      <c r="AQ11" s="25"/>
      <c r="AR11" s="25"/>
      <c r="AS11" s="25"/>
      <c r="AT11" s="25"/>
      <c r="AU11" s="28">
        <f t="shared" si="5"/>
        <v>0</v>
      </c>
    </row>
    <row r="12" spans="1:47" ht="26.25">
      <c r="A12" s="34">
        <v>4</v>
      </c>
      <c r="B12" s="35" t="s">
        <v>22</v>
      </c>
      <c r="C12" s="25">
        <v>0.574</v>
      </c>
      <c r="D12" s="26">
        <v>4.852</v>
      </c>
      <c r="E12" s="27">
        <f>D12/C12</f>
        <v>8.452961672473869</v>
      </c>
      <c r="F12" s="25">
        <v>0.422</v>
      </c>
      <c r="G12" s="25">
        <v>3.538</v>
      </c>
      <c r="H12" s="28">
        <f>G12/F12</f>
        <v>8.383886255924171</v>
      </c>
      <c r="I12" s="25"/>
      <c r="J12" s="25"/>
      <c r="K12" s="28" t="e">
        <f>J12/I12</f>
        <v>#DIV/0!</v>
      </c>
      <c r="L12" s="25"/>
      <c r="M12" s="25"/>
      <c r="N12" s="28" t="e">
        <f>M12/L12</f>
        <v>#DIV/0!</v>
      </c>
      <c r="O12" s="28">
        <f t="shared" si="1"/>
        <v>0.857</v>
      </c>
      <c r="P12" s="28">
        <f t="shared" si="1"/>
        <v>8.881</v>
      </c>
      <c r="Q12" s="28">
        <f>P12/O12</f>
        <v>10.362893815635939</v>
      </c>
      <c r="R12" s="38">
        <v>10.356</v>
      </c>
      <c r="S12" s="38" t="s">
        <v>43</v>
      </c>
      <c r="T12" s="25">
        <v>0.857</v>
      </c>
      <c r="U12" s="41">
        <v>8.881</v>
      </c>
      <c r="V12" s="28">
        <f>U12/T12</f>
        <v>10.362893815635939</v>
      </c>
      <c r="W12" s="25">
        <v>0.384</v>
      </c>
      <c r="X12" s="25">
        <v>3.978</v>
      </c>
      <c r="Y12" s="28">
        <f>X12/W12</f>
        <v>10.359375</v>
      </c>
      <c r="Z12" s="44">
        <v>0.363</v>
      </c>
      <c r="AA12" s="43">
        <v>3.761</v>
      </c>
      <c r="AB12" s="28">
        <f>AA12/Z12</f>
        <v>10.360881542699724</v>
      </c>
      <c r="AC12" s="25">
        <f t="shared" si="2"/>
        <v>0.02100000000000002</v>
      </c>
      <c r="AD12" s="25">
        <f t="shared" si="2"/>
        <v>0.21700000000000008</v>
      </c>
      <c r="AE12" s="28">
        <f>AD12/AC12</f>
        <v>10.333333333333329</v>
      </c>
      <c r="AF12" s="25"/>
      <c r="AG12" s="25"/>
      <c r="AH12" s="28" t="e">
        <f>AG12/AF12</f>
        <v>#DIV/0!</v>
      </c>
      <c r="AI12" s="25">
        <f t="shared" si="3"/>
        <v>0.473</v>
      </c>
      <c r="AJ12" s="25">
        <f t="shared" si="3"/>
        <v>4.9030000000000005</v>
      </c>
      <c r="AK12" s="28">
        <f>AJ12/AI12</f>
        <v>10.365750528541227</v>
      </c>
      <c r="AL12" s="24">
        <f>(W12+AI12)/C12*100</f>
        <v>149.30313588850174</v>
      </c>
      <c r="AM12" s="28">
        <f>W12/F12*100</f>
        <v>90.99526066350711</v>
      </c>
      <c r="AN12" s="29">
        <f>W12/T12*100</f>
        <v>44.807467911318554</v>
      </c>
      <c r="AO12" s="28">
        <f>W12/(O12-I12)*100</f>
        <v>44.807467911318554</v>
      </c>
      <c r="AP12" s="28">
        <f t="shared" si="4"/>
        <v>0</v>
      </c>
      <c r="AQ12" s="25"/>
      <c r="AR12" s="25"/>
      <c r="AS12" s="25"/>
      <c r="AT12" s="25"/>
      <c r="AU12" s="28">
        <f>AP12-AQ12-AR12-AS12-AT12</f>
        <v>0</v>
      </c>
    </row>
    <row r="13" spans="1:47" ht="26.25">
      <c r="A13" s="34">
        <v>5</v>
      </c>
      <c r="B13" s="35" t="s">
        <v>15</v>
      </c>
      <c r="C13" s="25">
        <v>29.05</v>
      </c>
      <c r="D13" s="26">
        <v>72.261</v>
      </c>
      <c r="E13" s="27">
        <f>D13/C13</f>
        <v>2.487469879518072</v>
      </c>
      <c r="F13" s="25">
        <v>16.065</v>
      </c>
      <c r="G13" s="25">
        <v>38.747</v>
      </c>
      <c r="H13" s="28">
        <f>G13/F13</f>
        <v>2.4118892001244943</v>
      </c>
      <c r="I13" s="25"/>
      <c r="J13" s="25"/>
      <c r="K13" s="28" t="e">
        <f>J13/I13</f>
        <v>#DIV/0!</v>
      </c>
      <c r="L13" s="25"/>
      <c r="M13" s="25"/>
      <c r="N13" s="28" t="e">
        <f>M13/L13</f>
        <v>#DIV/0!</v>
      </c>
      <c r="O13" s="28">
        <f t="shared" si="1"/>
        <v>44.729</v>
      </c>
      <c r="P13" s="28">
        <f t="shared" si="1"/>
        <v>184.687</v>
      </c>
      <c r="Q13" s="28">
        <f>P13/O13</f>
        <v>4.129021440228935</v>
      </c>
      <c r="R13" s="38">
        <v>4.13</v>
      </c>
      <c r="S13" s="38"/>
      <c r="T13" s="25">
        <v>44.729</v>
      </c>
      <c r="U13" s="41">
        <v>184.687</v>
      </c>
      <c r="V13" s="28">
        <f>U13/T13</f>
        <v>4.129021440228935</v>
      </c>
      <c r="W13" s="25">
        <v>11.532</v>
      </c>
      <c r="X13" s="25">
        <v>42.917</v>
      </c>
      <c r="Y13" s="28">
        <f>X13/W13</f>
        <v>3.7215574054804024</v>
      </c>
      <c r="Z13" s="44">
        <v>5.272</v>
      </c>
      <c r="AA13" s="43">
        <v>18.30436</v>
      </c>
      <c r="AB13" s="28">
        <f>AA13/Z13</f>
        <v>3.4719954476479513</v>
      </c>
      <c r="AC13" s="25">
        <f t="shared" si="2"/>
        <v>6.26</v>
      </c>
      <c r="AD13" s="43">
        <f t="shared" si="2"/>
        <v>24.612640000000003</v>
      </c>
      <c r="AE13" s="28">
        <f>AD13/AC13</f>
        <v>3.9317316293929716</v>
      </c>
      <c r="AF13" s="25"/>
      <c r="AG13" s="25"/>
      <c r="AH13" s="28" t="e">
        <f>AG13/AF13</f>
        <v>#DIV/0!</v>
      </c>
      <c r="AI13" s="25">
        <f t="shared" si="3"/>
        <v>33.197</v>
      </c>
      <c r="AJ13" s="25">
        <f t="shared" si="3"/>
        <v>141.77</v>
      </c>
      <c r="AK13" s="27">
        <f>AJ13/AI13</f>
        <v>4.270566617465434</v>
      </c>
      <c r="AL13" s="24">
        <f>(W13+AI13)/C13*100</f>
        <v>153.97246127366608</v>
      </c>
      <c r="AM13" s="28">
        <f>W13/F13*100</f>
        <v>71.78338001867412</v>
      </c>
      <c r="AN13" s="29">
        <f>W13/T13*100</f>
        <v>25.781931185584295</v>
      </c>
      <c r="AO13" s="28">
        <f>W13/(O13-I13)*100</f>
        <v>25.781931185584295</v>
      </c>
      <c r="AP13" s="28">
        <f t="shared" si="4"/>
        <v>0</v>
      </c>
      <c r="AQ13" s="25"/>
      <c r="AR13" s="25"/>
      <c r="AS13" s="25"/>
      <c r="AT13" s="25"/>
      <c r="AU13" s="28">
        <f t="shared" si="5"/>
        <v>0</v>
      </c>
    </row>
    <row r="14" spans="1:47" ht="26.25">
      <c r="A14" s="34">
        <v>6</v>
      </c>
      <c r="B14" s="35" t="s">
        <v>16</v>
      </c>
      <c r="C14" s="25"/>
      <c r="D14" s="26"/>
      <c r="E14" s="27" t="e">
        <f>D14/C14</f>
        <v>#DIV/0!</v>
      </c>
      <c r="F14" s="25"/>
      <c r="G14" s="25"/>
      <c r="H14" s="28" t="e">
        <f>G14/F14</f>
        <v>#DIV/0!</v>
      </c>
      <c r="I14" s="25"/>
      <c r="J14" s="25"/>
      <c r="K14" s="28" t="e">
        <f>J14/I14</f>
        <v>#DIV/0!</v>
      </c>
      <c r="L14" s="25"/>
      <c r="M14" s="25"/>
      <c r="N14" s="28" t="e">
        <f>M14/L14</f>
        <v>#DIV/0!</v>
      </c>
      <c r="O14" s="28">
        <f t="shared" si="1"/>
        <v>0</v>
      </c>
      <c r="P14" s="28">
        <f t="shared" si="1"/>
        <v>0</v>
      </c>
      <c r="Q14" s="28" t="e">
        <f>P14/O14</f>
        <v>#DIV/0!</v>
      </c>
      <c r="R14" s="38"/>
      <c r="S14" s="38"/>
      <c r="T14" s="25"/>
      <c r="U14" s="42">
        <v>0</v>
      </c>
      <c r="V14" s="28" t="e">
        <f>U14/T14</f>
        <v>#DIV/0!</v>
      </c>
      <c r="W14" s="25"/>
      <c r="X14" s="25"/>
      <c r="Y14" s="28" t="e">
        <f>X14/W14</f>
        <v>#DIV/0!</v>
      </c>
      <c r="Z14" s="25"/>
      <c r="AA14" s="25"/>
      <c r="AB14" s="28" t="e">
        <f>AA14/Z14</f>
        <v>#DIV/0!</v>
      </c>
      <c r="AC14" s="25">
        <f t="shared" si="2"/>
        <v>0</v>
      </c>
      <c r="AD14" s="25">
        <f t="shared" si="2"/>
        <v>0</v>
      </c>
      <c r="AE14" s="28" t="e">
        <f>AD14/AC14</f>
        <v>#DIV/0!</v>
      </c>
      <c r="AF14" s="25"/>
      <c r="AG14" s="25"/>
      <c r="AH14" s="28" t="e">
        <f>AG14/AF14</f>
        <v>#DIV/0!</v>
      </c>
      <c r="AI14" s="25">
        <f t="shared" si="3"/>
        <v>0</v>
      </c>
      <c r="AJ14" s="25">
        <f t="shared" si="3"/>
        <v>0</v>
      </c>
      <c r="AK14" s="27" t="e">
        <f>AJ14/AI14</f>
        <v>#DIV/0!</v>
      </c>
      <c r="AL14" s="24" t="e">
        <f>(W14+AI14)/C14*100</f>
        <v>#DIV/0!</v>
      </c>
      <c r="AM14" s="28" t="e">
        <f>W14/F14*100</f>
        <v>#DIV/0!</v>
      </c>
      <c r="AN14" s="29" t="e">
        <f>W14/T14*100</f>
        <v>#DIV/0!</v>
      </c>
      <c r="AO14" s="28" t="e">
        <f>W14/(O14-I14)*100</f>
        <v>#DIV/0!</v>
      </c>
      <c r="AP14" s="28">
        <f t="shared" si="4"/>
        <v>0</v>
      </c>
      <c r="AQ14" s="25"/>
      <c r="AR14" s="25"/>
      <c r="AS14" s="25"/>
      <c r="AT14" s="25"/>
      <c r="AU14" s="28">
        <f t="shared" si="5"/>
        <v>0</v>
      </c>
    </row>
    <row r="15" spans="1:47" ht="26.25">
      <c r="A15" s="34">
        <v>7</v>
      </c>
      <c r="B15" s="35" t="s">
        <v>17</v>
      </c>
      <c r="C15" s="30" t="s">
        <v>13</v>
      </c>
      <c r="D15" s="31">
        <v>14.707</v>
      </c>
      <c r="E15" s="28" t="s">
        <v>13</v>
      </c>
      <c r="F15" s="30" t="s">
        <v>13</v>
      </c>
      <c r="G15" s="25">
        <v>10.779</v>
      </c>
      <c r="H15" s="28" t="s">
        <v>13</v>
      </c>
      <c r="I15" s="30" t="s">
        <v>13</v>
      </c>
      <c r="J15" s="25"/>
      <c r="K15" s="28" t="s">
        <v>13</v>
      </c>
      <c r="L15" s="30" t="s">
        <v>13</v>
      </c>
      <c r="M15" s="25"/>
      <c r="N15" s="28" t="s">
        <v>13</v>
      </c>
      <c r="O15" s="28" t="s">
        <v>13</v>
      </c>
      <c r="P15" s="28">
        <f>J15+X15+AJ15</f>
        <v>23.62</v>
      </c>
      <c r="Q15" s="28" t="s">
        <v>13</v>
      </c>
      <c r="R15" s="24" t="s">
        <v>13</v>
      </c>
      <c r="S15" s="24" t="s">
        <v>13</v>
      </c>
      <c r="T15" s="30" t="s">
        <v>13</v>
      </c>
      <c r="U15" s="25">
        <v>23.62</v>
      </c>
      <c r="V15" s="28" t="s">
        <v>13</v>
      </c>
      <c r="W15" s="30" t="s">
        <v>13</v>
      </c>
      <c r="X15" s="25">
        <v>17.442</v>
      </c>
      <c r="Y15" s="28" t="s">
        <v>13</v>
      </c>
      <c r="Z15" s="30" t="s">
        <v>13</v>
      </c>
      <c r="AA15" s="25"/>
      <c r="AB15" s="28" t="s">
        <v>13</v>
      </c>
      <c r="AC15" s="30" t="s">
        <v>13</v>
      </c>
      <c r="AD15" s="25">
        <f>J15+X15-AA15-M15+AG15</f>
        <v>17.442</v>
      </c>
      <c r="AE15" s="28" t="s">
        <v>13</v>
      </c>
      <c r="AF15" s="30" t="s">
        <v>13</v>
      </c>
      <c r="AG15" s="25"/>
      <c r="AH15" s="28" t="s">
        <v>13</v>
      </c>
      <c r="AI15" s="30" t="s">
        <v>13</v>
      </c>
      <c r="AJ15" s="25">
        <f>U15-X15-J15</f>
        <v>6.178000000000001</v>
      </c>
      <c r="AK15" s="28" t="s">
        <v>13</v>
      </c>
      <c r="AL15" s="24" t="s">
        <v>13</v>
      </c>
      <c r="AM15" s="24" t="s">
        <v>13</v>
      </c>
      <c r="AN15" s="24" t="s">
        <v>13</v>
      </c>
      <c r="AO15" s="24" t="s">
        <v>13</v>
      </c>
      <c r="AP15" s="28">
        <f t="shared" si="4"/>
        <v>0</v>
      </c>
      <c r="AQ15" s="25"/>
      <c r="AR15" s="25"/>
      <c r="AS15" s="25"/>
      <c r="AT15" s="25"/>
      <c r="AU15" s="28">
        <f t="shared" si="5"/>
        <v>0</v>
      </c>
    </row>
    <row r="16" spans="1:2" ht="26.25">
      <c r="A16" s="36"/>
      <c r="B16" s="36"/>
    </row>
    <row r="17" spans="2:44" s="1" customFormat="1" ht="30.75" customHeight="1">
      <c r="B17" s="10" t="s">
        <v>45</v>
      </c>
      <c r="C17" s="10"/>
      <c r="D17" s="4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39"/>
      <c r="P17" s="10"/>
      <c r="Q17" s="10"/>
      <c r="R17" s="10"/>
      <c r="S17" s="10"/>
      <c r="AR17" s="11"/>
    </row>
    <row r="18" spans="1:21" s="1" customFormat="1" ht="40.5" customHeight="1">
      <c r="A18" s="12"/>
      <c r="B18" s="13"/>
      <c r="G18" s="15"/>
      <c r="H18" s="16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ht="18.75">
      <c r="D19" s="18"/>
    </row>
  </sheetData>
  <sheetProtection password="D99E" sheet="1" formatCells="0" formatColumns="0" formatRows="0"/>
  <mergeCells count="27">
    <mergeCell ref="W5:Y6"/>
    <mergeCell ref="R5:S6"/>
    <mergeCell ref="Z5:AB6"/>
    <mergeCell ref="O5:Q6"/>
    <mergeCell ref="L5:N6"/>
    <mergeCell ref="AL5:AO5"/>
    <mergeCell ref="AO6:AO7"/>
    <mergeCell ref="C1:AE1"/>
    <mergeCell ref="AP2:AU2"/>
    <mergeCell ref="C3:Q3"/>
    <mergeCell ref="B4:E4"/>
    <mergeCell ref="AI5:AK6"/>
    <mergeCell ref="AF5:AH6"/>
    <mergeCell ref="AU5:AU7"/>
    <mergeCell ref="J4:W4"/>
    <mergeCell ref="AQ5:AT6"/>
    <mergeCell ref="AP5:AP7"/>
    <mergeCell ref="A5:A7"/>
    <mergeCell ref="B5:B7"/>
    <mergeCell ref="C5:E6"/>
    <mergeCell ref="F5:H6"/>
    <mergeCell ref="AN6:AN7"/>
    <mergeCell ref="AL6:AL7"/>
    <mergeCell ref="AM6:AM7"/>
    <mergeCell ref="AC5:AE6"/>
    <mergeCell ref="I5:K6"/>
    <mergeCell ref="T5:V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Федорчук Людмила</dc:creator>
  <cp:keywords/>
  <dc:description/>
  <cp:lastModifiedBy>GlavBuh</cp:lastModifiedBy>
  <cp:lastPrinted>2021-10-01T09:22:19Z</cp:lastPrinted>
  <dcterms:created xsi:type="dcterms:W3CDTF">2020-02-17T13:07:02Z</dcterms:created>
  <dcterms:modified xsi:type="dcterms:W3CDTF">2022-01-04T09:41:33Z</dcterms:modified>
  <cp:category/>
  <cp:version/>
  <cp:contentType/>
  <cp:contentStatus/>
</cp:coreProperties>
</file>